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AC por canal" sheetId="2" state="visible" r:id="rId2"/>
    <sheet name="LTV y payba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 &quot;€&quot;;-#,##0 &quot;€&quot;;&quot;-&quot;"/>
    <numFmt numFmtId="166" formatCode="0.0&quot;:1&quot;"/>
    <numFmt numFmtId="167" formatCode="&quot;mes &quot;0"/>
  </numFmts>
  <fonts count="15">
    <font>
      <name val="Calibri"/>
      <family val="2"/>
      <color theme="1"/>
      <sz val="11"/>
      <scheme val="minor"/>
    </font>
    <font>
      <name val="Arial"/>
      <b val="1"/>
      <color rgb="00030105"/>
      <sz val="18"/>
    </font>
    <font>
      <name val="Arial"/>
      <color rgb="00F21644"/>
      <sz val="11"/>
      <u val="single"/>
    </font>
    <font>
      <name val="Arial"/>
      <b val="1"/>
      <color rgb="00030105"/>
      <sz val="12"/>
    </font>
    <font>
      <name val="Arial"/>
      <color rgb="00030105"/>
      <sz val="10"/>
    </font>
    <font>
      <name val="Arial"/>
      <b val="1"/>
      <color rgb="00030105"/>
      <sz val="16"/>
    </font>
    <font>
      <name val="Arial"/>
      <color rgb="006B6B73"/>
      <sz val="10"/>
    </font>
    <font>
      <name val="Arial"/>
      <b val="1"/>
      <color rgb="00030105"/>
      <sz val="10"/>
    </font>
    <font>
      <name val="Arial"/>
      <color rgb="003941F5"/>
      <sz val="10"/>
    </font>
    <font>
      <name val="Arial"/>
      <i val="1"/>
      <color rgb="006B6B73"/>
      <sz val="9"/>
    </font>
    <font>
      <name val="Arial"/>
      <b val="1"/>
      <color rgb="00FFFFFF"/>
      <sz val="10"/>
    </font>
    <font>
      <name val="Arial"/>
      <i val="1"/>
      <color rgb="006B6B73"/>
      <sz val="8"/>
    </font>
    <font>
      <name val="Arial"/>
      <b val="1"/>
      <color rgb="00F21644"/>
      <sz val="11"/>
    </font>
    <font>
      <name val="Arial"/>
      <b val="1"/>
      <color rgb="00030105"/>
      <sz val="11"/>
    </font>
    <font>
      <name val="Arial"/>
      <color rgb="006B6B73"/>
      <sz val="9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1F1F4"/>
      </patternFill>
    </fill>
    <fill>
      <patternFill patternType="solid">
        <fgColor rgb="00131316"/>
      </patternFill>
    </fill>
    <fill>
      <patternFill patternType="solid">
        <fgColor rgb="00E2E2E8"/>
      </patternFill>
    </fill>
  </fills>
  <borders count="6">
    <border>
      <left/>
      <right/>
      <top/>
      <bottom/>
      <diagonal/>
    </border>
    <border>
      <left style="thin">
        <color rgb="00D0D0D6"/>
      </left>
      <right style="thin">
        <color rgb="00D0D0D6"/>
      </right>
      <top style="thin">
        <color rgb="00D0D0D6"/>
      </top>
      <bottom style="thin">
        <color rgb="00D0D0D6"/>
      </bottom>
    </border>
    <border>
      <left/>
      <right/>
      <top style="thin">
        <color rgb="00D0D0D6"/>
      </top>
      <bottom/>
      <diagonal/>
    </border>
    <border>
      <left/>
      <right style="thin">
        <color rgb="00D0D0D6"/>
      </right>
      <top style="thin">
        <color rgb="00D0D0D6"/>
      </top>
      <bottom/>
      <diagonal/>
    </border>
    <border>
      <left/>
      <right/>
      <top style="thin">
        <color rgb="00D0D0D6"/>
      </top>
      <bottom style="thin">
        <color rgb="00D0D0D6"/>
      </bottom>
      <diagonal/>
    </border>
    <border>
      <left/>
      <right style="thin">
        <color rgb="00D0D0D6"/>
      </right>
      <top style="thin">
        <color rgb="00D0D0D6"/>
      </top>
      <bottom style="thin">
        <color rgb="00D0D0D6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pivotButton="0" quotePrefix="0" xfId="0"/>
    <xf numFmtId="0" fontId="4" fillId="0" borderId="0" pivotButton="0" quotePrefix="0" xfId="0"/>
    <xf numFmtId="0" fontId="0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Protection="1" pivotButton="0" quotePrefix="0" xfId="0">
      <protection locked="0" hidden="0"/>
    </xf>
    <xf numFmtId="0" fontId="9" fillId="0" borderId="0" pivotButton="0" quotePrefix="0" xfId="0"/>
    <xf numFmtId="0" fontId="10" fillId="4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top" wrapText="1"/>
    </xf>
    <xf numFmtId="164" fontId="8" fillId="2" borderId="1" applyProtection="1" pivotButton="0" quotePrefix="0" xfId="0">
      <protection locked="0" hidden="0"/>
    </xf>
    <xf numFmtId="165" fontId="4" fillId="3" borderId="1" pivotButton="0" quotePrefix="0" xfId="0"/>
    <xf numFmtId="166" fontId="4" fillId="3" borderId="1" pivotButton="0" quotePrefix="0" xfId="0"/>
    <xf numFmtId="0" fontId="7" fillId="0" borderId="1" pivotButton="0" quotePrefix="0" xfId="0"/>
    <xf numFmtId="0" fontId="9" fillId="3" borderId="1" applyAlignment="1" pivotButton="0" quotePrefix="0" xfId="0">
      <alignment vertical="center"/>
    </xf>
    <xf numFmtId="0" fontId="7" fillId="5" borderId="1" pivotButton="0" quotePrefix="0" xfId="0"/>
    <xf numFmtId="165" fontId="7" fillId="5" borderId="1" pivotButton="0" quotePrefix="0" xfId="0"/>
    <xf numFmtId="165" fontId="12" fillId="5" borderId="1" pivotButton="0" quotePrefix="0" xfId="0"/>
    <xf numFmtId="166" fontId="7" fillId="5" borderId="1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vertical="top" wrapText="1"/>
    </xf>
    <xf numFmtId="0" fontId="1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pivotButton="0" quotePrefix="0" xfId="0"/>
    <xf numFmtId="164" fontId="8" fillId="2" borderId="1" applyAlignment="1" applyProtection="1" pivotButton="0" quotePrefix="0" xfId="0">
      <alignment horizontal="right"/>
      <protection locked="0" hidden="0"/>
    </xf>
    <xf numFmtId="0" fontId="9" fillId="0" borderId="1" applyAlignment="1" pivotButton="0" quotePrefix="0" xfId="0">
      <alignment vertical="center" wrapText="1"/>
    </xf>
    <xf numFmtId="9" fontId="8" fillId="2" borderId="1" applyAlignment="1" applyProtection="1" pivotButton="0" quotePrefix="0" xfId="0">
      <alignment horizontal="right"/>
      <protection locked="0" hidden="0"/>
    </xf>
    <xf numFmtId="0" fontId="8" fillId="2" borderId="1" applyAlignment="1" applyProtection="1" pivotButton="0" quotePrefix="0" xfId="0">
      <alignment horizontal="right"/>
      <protection locked="0" hidden="0"/>
    </xf>
    <xf numFmtId="0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165" fontId="12" fillId="5" borderId="1" applyAlignment="1" pivotButton="0" quotePrefix="0" xfId="0">
      <alignment horizontal="right"/>
    </xf>
    <xf numFmtId="166" fontId="12" fillId="5" borderId="1" applyAlignment="1" pivotButton="0" quotePrefix="0" xfId="0">
      <alignment horizontal="right"/>
    </xf>
    <xf numFmtId="0" fontId="4" fillId="3" borderId="1" applyAlignment="1" pivotButton="0" quotePrefix="0" xfId="0">
      <alignment horizontal="left" vertical="center" wrapText="1"/>
    </xf>
    <xf numFmtId="167" fontId="12" fillId="5" borderId="1" applyAlignment="1" pivotButton="0" quotePrefix="0" xfId="0">
      <alignment horizontal="right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haki.marketing/growth-marketing/cac" TargetMode="External" Id="rId1" /></Relationships>
</file>

<file path=xl/worksheets/sheet1.xml><?xml version="1.0" encoding="utf-8"?>
<worksheet xmlns="http://schemas.openxmlformats.org/spreadsheetml/2006/main">
  <sheetPr>
    <tabColor rgb="00F21644"/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B1" s="1" t="inlineStr">
        <is>
          <t>Plantilla para calcular el CAC</t>
        </is>
      </c>
    </row>
    <row r="2">
      <c r="B2" s="2" t="inlineStr">
        <is>
          <t>Plantilla de HAKI, haki.marketing/growth-marketing/cac</t>
        </is>
      </c>
    </row>
    <row r="4">
      <c r="B4" s="3" t="inlineStr">
        <is>
          <t>Cómo usarla, en cinco pasos</t>
        </is>
      </c>
    </row>
    <row r="5" ht="32" customHeight="1">
      <c r="B5" s="4" t="inlineStr">
        <is>
          <t>1. Elige el periodo: el mes del gasto y los clientes que ese gasto trajo según tu ciclo de venta (si tardas tres meses en cerrar, el gasto de enero va con los clientes de marzo o abril).</t>
        </is>
      </c>
    </row>
    <row r="6" ht="46" customHeight="1">
      <c r="B6" s="4" t="inlineStr">
        <is>
          <t>2. En la hoja "CAC por canal", rellena las celdas amarillas de cada canal: medios, herramientas, horas del equipo y su coste por hora, agencia o freelancers, y la parte de web y contenido que existe para captar. Lo que sirve a todos los canales va en la fila "Compartido entre canales".</t>
        </is>
      </c>
    </row>
    <row r="7" ht="18" customHeight="1">
      <c r="B7" s="4" t="inlineStr">
        <is>
          <t>3. Cuenta solo clientes nuevos que han pagado: ni leads, ni citas, ni primeras visitas, ni clientes que vuelven.</t>
        </is>
      </c>
    </row>
    <row r="8" ht="32" customHeight="1">
      <c r="B8" s="4" t="inlineStr">
        <is>
          <t>4. En la hoja "LTV y payback", rellena el ticket medio, el margen bruto, las compras al año, los años que se queda un cliente y el margen de su primera compra.</t>
        </is>
      </c>
    </row>
    <row r="9" ht="18" customHeight="1">
      <c r="B9" s="4" t="inlineStr">
        <is>
          <t>5. Lee los resultados en las celdas grises: CAC por canal y total, ratio LTV:CAC y payback. Son fórmulas; no las sobrescribas.</t>
        </is>
      </c>
    </row>
    <row r="11">
      <c r="B11" s="3" t="inlineStr">
        <is>
          <t>Qué es cada celda</t>
        </is>
      </c>
    </row>
    <row r="12">
      <c r="A12" s="5" t="n"/>
      <c r="B12" s="6" t="inlineStr">
        <is>
          <t>Amarilla: tus datos. Escribe aquí.</t>
        </is>
      </c>
    </row>
    <row r="13">
      <c r="A13" s="7" t="n"/>
      <c r="B13" s="6" t="inlineStr">
        <is>
          <t>Gris: resultado calculado con fórmulas. Está protegida sin contraseña para que no se borre por error (Revisar &gt; Desproteger hoja).</t>
        </is>
      </c>
    </row>
    <row r="15">
      <c r="B15" s="3" t="inlineStr">
        <is>
          <t>Viene rellena con el ejemplo de la guía</t>
        </is>
      </c>
    </row>
    <row r="16" ht="60" customHeight="1">
      <c r="B16" s="4" t="inlineStr">
        <is>
          <t>Una consulta privada, un mes cualquiera. Gasto en captación: 2.000 € en Google Ads, 200 € en herramientas (CRM y automatización) y 800 € en las horas de quien lo gestiona (16 horas a 50 €). Clientes nuevos que pagaron: 15. CAC: 3.000 € entre 15, 200 €. Un paciente medio vuelve dos veces y deja 1.500 € de margen bruto en toda la relación: ratio LTV:CAC de 7,5:1. La primera compra deja 400 € de margen, así que el CAC se recupera el primer mes. Los números son inventados para que salgan redondos; cambia las celdas amarillas por los tuyos.</t>
        </is>
      </c>
    </row>
    <row r="18">
      <c r="B18" s="3" t="inlineStr">
        <is>
          <t>Si la usas en Google Sheets</t>
        </is>
      </c>
    </row>
    <row r="19" ht="18" customHeight="1">
      <c r="B19" s="4" t="inlineStr">
        <is>
          <t>Sube el archivo a Google Drive, ábrelo y elige Archivo &gt; Guardar como hoja de cálculo de Google.</t>
        </is>
      </c>
    </row>
    <row r="20" ht="32" customHeight="1">
      <c r="B20" s="4" t="inlineStr">
        <is>
          <t>Formato de números: si ves 3,000 en lugar de 3.000, ve a Archivo &gt; Configuración &gt; Configuración regional y elige España. Así el punto separa los miles y la coma los decimales: escribe 1,5 y no 1.5, y los porcentajes con su símbolo (50%).</t>
        </is>
      </c>
    </row>
    <row r="21" ht="18" customHeight="1">
      <c r="B21" s="4" t="inlineStr">
        <is>
          <t>Las fórmulas no hay que tocarlas: Google Sheets las adapta a la configuración regional. En Excel en español se ve bien sin hacer nada.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xmlns:r="http://schemas.openxmlformats.org/officeDocument/2006/relationships" ref="B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3"/>
  <sheetViews>
    <sheetView showGridLines="0" workbookViewId="0">
      <pane xSplit="1" topLeftCell="B1" activePane="topRight" state="frozen"/>
      <selection pane="top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 ht="26" customHeight="1">
      <c r="A1" s="8" t="inlineStr">
        <is>
          <t>CAC por canal</t>
        </is>
      </c>
    </row>
    <row r="2">
      <c r="A2" s="9" t="inlineStr">
        <is>
          <t>CAC = gasto en captación del periodo / clientes nuevos que ese gasto trajo. Se calcula por canal, con el total como control.</t>
        </is>
      </c>
    </row>
    <row r="4">
      <c r="A4" s="10" t="inlineStr">
        <is>
          <t>Periodo del gasto</t>
        </is>
      </c>
      <c r="B4" s="11" t="inlineStr">
        <is>
          <t>Un mes cualquiera (ejemplo de la guía)</t>
        </is>
      </c>
      <c r="C4" s="11" t="n"/>
      <c r="D4" s="11" t="n"/>
      <c r="E4" s="12" t="inlineStr">
        <is>
          <t>El mes, o los meses, en que se hizo el gasto.</t>
        </is>
      </c>
    </row>
    <row r="5">
      <c r="A5" s="10" t="inlineStr">
        <is>
          <t>Clientes contados</t>
        </is>
      </c>
      <c r="B5" s="11" t="inlineStr">
        <is>
          <t>Los que pagaron ese mismo mes</t>
        </is>
      </c>
      <c r="C5" s="11" t="n"/>
      <c r="D5" s="11" t="n"/>
      <c r="E5" s="12" t="inlineStr">
        <is>
          <t>Los clientes que ese gasto trajo según tu ciclo de venta: si tardas tres meses en cerrar, el gasto de enero va con los clientes de marzo o abril.</t>
        </is>
      </c>
    </row>
    <row r="7" ht="44" customHeight="1">
      <c r="A7" s="13" t="inlineStr">
        <is>
          <t>Canal</t>
        </is>
      </c>
      <c r="B7" s="14" t="inlineStr">
        <is>
          <t>Medios (€)</t>
        </is>
      </c>
      <c r="C7" s="14" t="inlineStr">
        <is>
          <t>Herramientas (€)</t>
        </is>
      </c>
      <c r="D7" s="14" t="inlineStr">
        <is>
          <t>Horas del equipo</t>
        </is>
      </c>
      <c r="E7" s="14" t="inlineStr">
        <is>
          <t>Coste por hora (€)</t>
        </is>
      </c>
      <c r="F7" s="14" t="inlineStr">
        <is>
          <t>Coste de las horas (€)</t>
        </is>
      </c>
      <c r="G7" s="14" t="inlineStr">
        <is>
          <t>Agencia o freelancers (€)</t>
        </is>
      </c>
      <c r="H7" s="14" t="inlineStr">
        <is>
          <t>Web y contenido para captar (€)</t>
        </is>
      </c>
      <c r="I7" s="14" t="inlineStr">
        <is>
          <t>Gasto directo (€)</t>
        </is>
      </c>
      <c r="J7" s="14" t="inlineStr">
        <is>
          <t>Parte de lo compartido (€)</t>
        </is>
      </c>
      <c r="K7" s="14" t="inlineStr">
        <is>
          <t>Gasto total en captación (€)</t>
        </is>
      </c>
      <c r="L7" s="14" t="inlineStr">
        <is>
          <t>Clientes nuevos que han pagado</t>
        </is>
      </c>
      <c r="M7" s="14" t="inlineStr">
        <is>
          <t>CAC (€)</t>
        </is>
      </c>
      <c r="N7" s="14" t="inlineStr">
        <is>
          <t>Leads o solicitudes (opcional)</t>
        </is>
      </c>
      <c r="O7" s="14" t="inlineStr">
        <is>
          <t>Coste por lead (€)</t>
        </is>
      </c>
      <c r="P7" s="14" t="inlineStr">
        <is>
          <t>LTV:CAC</t>
        </is>
      </c>
    </row>
    <row r="8" ht="58" customHeight="1">
      <c r="A8" s="15" t="inlineStr">
        <is>
          <t>Cambia los nombres si quieres</t>
        </is>
      </c>
      <c r="B8" s="16" t="inlineStr">
        <is>
          <t>Inversión en anuncios: Google Ads, Meta Ads, LinkedIn</t>
        </is>
      </c>
      <c r="C8" s="16" t="inlineStr">
        <is>
          <t>CRM, automatización, datos</t>
        </is>
      </c>
      <c r="D8" s="16" t="inlineStr">
        <is>
          <t>Horas del periodo de quien lo gestiona dentro de la empresa</t>
        </is>
      </c>
      <c r="E8" s="16" t="inlineStr">
        <is>
          <t>Lo que cuesta una hora de esa persona</t>
        </is>
      </c>
      <c r="F8" s="16" t="inlineStr">
        <is>
          <t>Horas x coste por hora</t>
        </is>
      </c>
      <c r="G8" s="16" t="inlineStr">
        <is>
          <t>Horas de fuera: agencia, freelancers</t>
        </is>
      </c>
      <c r="H8" s="16" t="inlineStr">
        <is>
          <t>Solo la parte que existe para captar</t>
        </is>
      </c>
      <c r="I8" s="16" t="inlineStr">
        <is>
          <t>Suma de los costes del canal</t>
        </is>
      </c>
      <c r="J8" s="16" t="inlineStr">
        <is>
          <t>Lo compartido, repartido según los clientes de cada canal</t>
        </is>
      </c>
      <c r="K8" s="16" t="inlineStr">
        <is>
          <t>Gasto directo + parte de lo compartido</t>
        </is>
      </c>
      <c r="L8" s="16" t="inlineStr">
        <is>
          <t>Solo clientes que han pagado. Ni leads, ni citas, ni clientes que vuelven</t>
        </is>
      </c>
      <c r="M8" s="16" t="inlineStr">
        <is>
          <t>Gasto total / clientes nuevos</t>
        </is>
      </c>
      <c r="N8" s="16" t="inlineStr">
        <is>
          <t>Solo para comparar</t>
        </is>
      </c>
      <c r="O8" s="16" t="inlineStr">
        <is>
          <t>Gasto total / leads. Un ratio intermedio, no el CAC</t>
        </is>
      </c>
      <c r="P8" s="16" t="inlineStr">
        <is>
          <t>LTV de la hoja LTV y payback / CAC</t>
        </is>
      </c>
    </row>
    <row r="9">
      <c r="A9" s="11" t="inlineStr">
        <is>
          <t>Google Ads</t>
        </is>
      </c>
      <c r="B9" s="17" t="n">
        <v>2000</v>
      </c>
      <c r="C9" s="17" t="n">
        <v>200</v>
      </c>
      <c r="D9" s="11" t="n">
        <v>16</v>
      </c>
      <c r="E9" s="17" t="n">
        <v>50</v>
      </c>
      <c r="F9" s="18">
        <f>D9*E9</f>
        <v>800</v>
      </c>
      <c r="G9" s="17" t="n"/>
      <c r="H9" s="17" t="n"/>
      <c r="I9" s="18">
        <f>B9+C9+F9+G9+H9</f>
        <v>3000</v>
      </c>
      <c r="J9" s="18">
        <f>IF($L$17&gt;0,$I$16*L9/$L$17,0)</f>
        <v>0</v>
      </c>
      <c r="K9" s="18">
        <f>I9+J9</f>
        <v>3000</v>
      </c>
      <c r="L9" s="11" t="n">
        <v>15</v>
      </c>
      <c r="M9" s="18">
        <f>IF(L9&gt;0,K9/L9,IF(K9&gt;0,"Infinito (0 clientes)",""))</f>
        <v>200</v>
      </c>
      <c r="N9" s="11" t="n">
        <v>60</v>
      </c>
      <c r="O9" s="18">
        <f>IF(N9&gt;0,K9/N9,"")</f>
        <v>50</v>
      </c>
      <c r="P9" s="19">
        <f>IF(ISNUMBER(M9),IF(M9&gt;0,'LTV y payback'!$B$12/M9,""),"")</f>
        <v>7.5</v>
      </c>
    </row>
    <row r="10">
      <c r="A10" s="11" t="inlineStr">
        <is>
          <t>Meta Ads</t>
        </is>
      </c>
      <c r="B10" s="17" t="n"/>
      <c r="C10" s="17" t="n"/>
      <c r="D10" s="11" t="n"/>
      <c r="E10" s="17" t="n"/>
      <c r="F10" s="18">
        <f>D10*E10</f>
        <v>0</v>
      </c>
      <c r="G10" s="17" t="n"/>
      <c r="H10" s="17" t="n"/>
      <c r="I10" s="18">
        <f>B10+C10+F10+G10+H10</f>
        <v>0</v>
      </c>
      <c r="J10" s="18">
        <f>IF($L$17&gt;0,$I$16*L10/$L$17,0)</f>
        <v>0</v>
      </c>
      <c r="K10" s="18">
        <f>I10+J10</f>
        <v>0</v>
      </c>
      <c r="L10" s="11" t="n"/>
      <c r="M10" s="18" t="str">
        <f>IF(L10&gt;0,K10/L10,IF(K10&gt;0,"Infinito (0 clientes)",""))</f>
        <v/>
      </c>
      <c r="N10" s="11" t="n"/>
      <c r="O10" s="18" t="str">
        <f>IF(N10&gt;0,K10/N10,"")</f>
        <v/>
      </c>
      <c r="P10" s="19" t="str">
        <f>IF(ISNUMBER(M10),IF(M10&gt;0,'LTV y payback'!$B$12/M10,""),"")</f>
        <v/>
      </c>
    </row>
    <row r="11">
      <c r="A11" s="11" t="inlineStr">
        <is>
          <t>LinkedIn Ads</t>
        </is>
      </c>
      <c r="B11" s="17" t="n"/>
      <c r="C11" s="17" t="n"/>
      <c r="D11" s="11" t="n"/>
      <c r="E11" s="17" t="n"/>
      <c r="F11" s="18">
        <f>D11*E11</f>
        <v>0</v>
      </c>
      <c r="G11" s="17" t="n"/>
      <c r="H11" s="17" t="n"/>
      <c r="I11" s="18">
        <f>B11+C11+F11+G11+H11</f>
        <v>0</v>
      </c>
      <c r="J11" s="18">
        <f>IF($L$17&gt;0,$I$16*L11/$L$17,0)</f>
        <v>0</v>
      </c>
      <c r="K11" s="18">
        <f>I11+J11</f>
        <v>0</v>
      </c>
      <c r="L11" s="11" t="n"/>
      <c r="M11" s="18" t="str">
        <f>IF(L11&gt;0,K11/L11,IF(K11&gt;0,"Infinito (0 clientes)",""))</f>
        <v/>
      </c>
      <c r="N11" s="11" t="n"/>
      <c r="O11" s="18" t="str">
        <f>IF(N11&gt;0,K11/N11,"")</f>
        <v/>
      </c>
      <c r="P11" s="19" t="str">
        <f>IF(ISNUMBER(M11),IF(M11&gt;0,'LTV y payback'!$B$12/M11,""),"")</f>
        <v/>
      </c>
    </row>
    <row r="12">
      <c r="A12" s="11" t="inlineStr">
        <is>
          <t>SEO y contenido</t>
        </is>
      </c>
      <c r="B12" s="17" t="n"/>
      <c r="C12" s="17" t="n"/>
      <c r="D12" s="11" t="n"/>
      <c r="E12" s="17" t="n"/>
      <c r="F12" s="18">
        <f>D12*E12</f>
        <v>0</v>
      </c>
      <c r="G12" s="17" t="n"/>
      <c r="H12" s="17" t="n"/>
      <c r="I12" s="18">
        <f>B12+C12+F12+G12+H12</f>
        <v>0</v>
      </c>
      <c r="J12" s="18">
        <f>IF($L$17&gt;0,$I$16*L12/$L$17,0)</f>
        <v>0</v>
      </c>
      <c r="K12" s="18">
        <f>I12+J12</f>
        <v>0</v>
      </c>
      <c r="L12" s="11" t="n"/>
      <c r="M12" s="18" t="str">
        <f>IF(L12&gt;0,K12/L12,IF(K12&gt;0,"Infinito (0 clientes)",""))</f>
        <v/>
      </c>
      <c r="N12" s="11" t="n"/>
      <c r="O12" s="18" t="str">
        <f>IF(N12&gt;0,K12/N12,"")</f>
        <v/>
      </c>
      <c r="P12" s="19" t="str">
        <f>IF(ISNUMBER(M12),IF(M12&gt;0,'LTV y payback'!$B$12/M12,""),"")</f>
        <v/>
      </c>
    </row>
    <row r="13">
      <c r="A13" s="11" t="inlineStr">
        <is>
          <t>Recomendaciones y marca</t>
        </is>
      </c>
      <c r="B13" s="17" t="n"/>
      <c r="C13" s="17" t="n"/>
      <c r="D13" s="11" t="n"/>
      <c r="E13" s="17" t="n"/>
      <c r="F13" s="18">
        <f>D13*E13</f>
        <v>0</v>
      </c>
      <c r="G13" s="17" t="n"/>
      <c r="H13" s="17" t="n"/>
      <c r="I13" s="18">
        <f>B13+C13+F13+G13+H13</f>
        <v>0</v>
      </c>
      <c r="J13" s="18">
        <f>IF($L$17&gt;0,$I$16*L13/$L$17,0)</f>
        <v>0</v>
      </c>
      <c r="K13" s="18">
        <f>I13+J13</f>
        <v>0</v>
      </c>
      <c r="L13" s="11" t="n"/>
      <c r="M13" s="18" t="str">
        <f>IF(L13&gt;0,K13/L13,IF(K13&gt;0,"Infinito (0 clientes)",""))</f>
        <v/>
      </c>
      <c r="N13" s="11" t="n"/>
      <c r="O13" s="18" t="str">
        <f>IF(N13&gt;0,K13/N13,"")</f>
        <v/>
      </c>
      <c r="P13" s="19" t="str">
        <f>IF(ISNUMBER(M13),IF(M13&gt;0,'LTV y payback'!$B$12/M13,""),"")</f>
        <v/>
      </c>
    </row>
    <row r="14">
      <c r="A14" s="11" t="inlineStr">
        <is>
          <t>Otro canal</t>
        </is>
      </c>
      <c r="B14" s="17" t="n"/>
      <c r="C14" s="17" t="n"/>
      <c r="D14" s="11" t="n"/>
      <c r="E14" s="17" t="n"/>
      <c r="F14" s="18">
        <f>D14*E14</f>
        <v>0</v>
      </c>
      <c r="G14" s="17" t="n"/>
      <c r="H14" s="17" t="n"/>
      <c r="I14" s="18">
        <f>B14+C14+F14+G14+H14</f>
        <v>0</v>
      </c>
      <c r="J14" s="18">
        <f>IF($L$17&gt;0,$I$16*L14/$L$17,0)</f>
        <v>0</v>
      </c>
      <c r="K14" s="18">
        <f>I14+J14</f>
        <v>0</v>
      </c>
      <c r="L14" s="11" t="n"/>
      <c r="M14" s="18" t="str">
        <f>IF(L14&gt;0,K14/L14,IF(K14&gt;0,"Infinito (0 clientes)",""))</f>
        <v/>
      </c>
      <c r="N14" s="11" t="n"/>
      <c r="O14" s="18" t="str">
        <f>IF(N14&gt;0,K14/N14,"")</f>
        <v/>
      </c>
      <c r="P14" s="19" t="str">
        <f>IF(ISNUMBER(M14),IF(M14&gt;0,'LTV y payback'!$B$12/M14,""),"")</f>
        <v/>
      </c>
    </row>
    <row r="15">
      <c r="A15" s="11" t="inlineStr">
        <is>
          <t>Otro canal</t>
        </is>
      </c>
      <c r="B15" s="17" t="n"/>
      <c r="C15" s="17" t="n"/>
      <c r="D15" s="11" t="n"/>
      <c r="E15" s="17" t="n"/>
      <c r="F15" s="18">
        <f>D15*E15</f>
        <v>0</v>
      </c>
      <c r="G15" s="17" t="n"/>
      <c r="H15" s="17" t="n"/>
      <c r="I15" s="18">
        <f>B15+C15+F15+G15+H15</f>
        <v>0</v>
      </c>
      <c r="J15" s="18">
        <f>IF($L$17&gt;0,$I$16*L15/$L$17,0)</f>
        <v>0</v>
      </c>
      <c r="K15" s="18">
        <f>I15+J15</f>
        <v>0</v>
      </c>
      <c r="L15" s="11" t="n"/>
      <c r="M15" s="18" t="str">
        <f>IF(L15&gt;0,K15/L15,IF(K15&gt;0,"Infinito (0 clientes)",""))</f>
        <v/>
      </c>
      <c r="N15" s="11" t="n"/>
      <c r="O15" s="18" t="str">
        <f>IF(N15&gt;0,K15/N15,"")</f>
        <v/>
      </c>
      <c r="P15" s="19" t="str">
        <f>IF(ISNUMBER(M15),IF(M15&gt;0,'LTV y payback'!$B$12/M15,""),"")</f>
        <v/>
      </c>
    </row>
    <row r="16">
      <c r="A16" s="20" t="inlineStr">
        <is>
          <t>Compartido entre canales</t>
        </is>
      </c>
      <c r="B16" s="17" t="n"/>
      <c r="C16" s="17" t="n"/>
      <c r="D16" s="11" t="n"/>
      <c r="E16" s="17" t="n"/>
      <c r="F16" s="18">
        <f>D16*E16</f>
        <v>0</v>
      </c>
      <c r="G16" s="17" t="n"/>
      <c r="H16" s="17" t="n"/>
      <c r="I16" s="18">
        <f>B16+C16+F16+G16+H16</f>
        <v>0</v>
      </c>
      <c r="J16" s="21" t="inlineStr">
        <is>
          <t>Se reparte entre los canales según sus clientes nuevos</t>
        </is>
      </c>
      <c r="K16" s="7" t="n"/>
      <c r="L16" s="7" t="n"/>
      <c r="M16" s="7" t="n"/>
      <c r="N16" s="7" t="n"/>
      <c r="O16" s="7" t="n"/>
      <c r="P16" s="7" t="n"/>
    </row>
    <row r="17" ht="20" customHeight="1">
      <c r="A17" s="22" t="inlineStr">
        <is>
          <t>Total: CAC medio del negocio</t>
        </is>
      </c>
      <c r="B17" s="23">
        <f>SUM(B9:B16)</f>
        <v>2000</v>
      </c>
      <c r="C17" s="23">
        <f>SUM(C9:C16)</f>
        <v>200</v>
      </c>
      <c r="D17" s="22">
        <f>SUM(D9:D16)</f>
        <v>16</v>
      </c>
      <c r="E17" s="22" t="n"/>
      <c r="F17" s="23">
        <f>SUM(F9:F16)</f>
        <v>800</v>
      </c>
      <c r="G17" s="23">
        <f>SUM(G9:G16)</f>
        <v>0</v>
      </c>
      <c r="H17" s="23">
        <f>SUM(H9:H16)</f>
        <v>0</v>
      </c>
      <c r="I17" s="23">
        <f>SUM(I9:I16)</f>
        <v>3000</v>
      </c>
      <c r="J17" s="23">
        <f>SUM(J9:J15)</f>
        <v>0</v>
      </c>
      <c r="K17" s="23">
        <f>I17</f>
        <v>3000</v>
      </c>
      <c r="L17" s="22">
        <f>SUM(L9:L15)</f>
        <v>15</v>
      </c>
      <c r="M17" s="24">
        <f>IF(L17&gt;0,K17/L17,IF(K17&gt;0,"Infinito (0 clientes)",""))</f>
        <v>200</v>
      </c>
      <c r="N17" s="22">
        <f>SUM(N9:N15)</f>
        <v>60</v>
      </c>
      <c r="O17" s="23">
        <f>IF(N17&gt;0,K17/N17,"")</f>
        <v>50</v>
      </c>
      <c r="P17" s="25">
        <f>IF(ISNUMBER(M17),IF(M17&gt;0,'LTV y payback'!$B$12/M17,""),"")</f>
        <v>7.5</v>
      </c>
    </row>
    <row r="19">
      <c r="A19" s="26" t="inlineStr">
        <is>
          <t>Cómo leerlo</t>
        </is>
      </c>
    </row>
    <row r="20" ht="15" customHeight="1">
      <c r="A20" s="27" t="inlineStr">
        <is>
          <t>El total es el control: todo el gasto entre todos los clientes nuevos. Un CAC total de 200 € puede esconder un SEO a 40 € y unos anuncios a 600 €; solo por canal se ve qué apagar y qué alimentar.</t>
        </is>
      </c>
    </row>
    <row r="21" ht="15" customHeight="1">
      <c r="A21" s="27" t="inlineStr">
        <is>
          <t>Un canal con gasto y sin clientes sale como infinito. En una venta que tarda meses, júzgalo con los clientes que ese gasto acabe trayendo.</t>
        </is>
      </c>
    </row>
    <row r="22" ht="15" customHeight="1">
      <c r="A22" s="27" t="inlineStr">
        <is>
          <t>El coste por lead no es el CAC: en el ejemplo de la guía, 60 solicitudes de cita salen a 50 € cada una, pero solo 15 personas pagaron y el CAC es de 200 €.</t>
        </is>
      </c>
    </row>
    <row r="23" ht="15" customHeight="1">
      <c r="A23" s="27" t="inlineStr">
        <is>
          <t>Si solo cuentas los anuncios, tienes el CPA de un canal, no el CAC del negocio.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7">
    <mergeCell ref="B5:D5"/>
    <mergeCell ref="A23:P23"/>
    <mergeCell ref="B4:D4"/>
    <mergeCell ref="A22:P22"/>
    <mergeCell ref="A20:P20"/>
    <mergeCell ref="A21:P21"/>
    <mergeCell ref="J16:P16"/>
  </mergeCells>
  <dataValidations count="2">
    <dataValidation sqref="B9:C16 D9:D16 E9:E16 G9:H16" showDropDown="0" showInputMessage="0" showErrorMessage="1" allowBlank="1" errorTitle="Número no válido" error="Escribe un número igual o mayor que cero." type="decimal" operator="greaterThanOrEqual">
      <formula1>0</formula1>
    </dataValidation>
    <dataValidation sqref="L9:L15 N9:N15" showDropDown="0" showInputMessage="0" showErrorMessage="1" allowBlank="1" errorTitle="Número no válido" error="Escribe un número entero igual o mayor que cero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15" customWidth="1" min="3" max="3"/>
  </cols>
  <sheetData>
    <row r="1" ht="26" customHeight="1">
      <c r="A1" s="8" t="inlineStr">
        <is>
          <t>LTV, ratio LTV:CAC y payback</t>
        </is>
      </c>
    </row>
    <row r="2">
      <c r="A2" s="9" t="inlineStr">
        <is>
          <t>El LTV es el margen bruto que deja un cliente en toda la relación, no lo que factura. El CAC solo no dice si es bueno o malo: depende de lo que deja cada cliente.</t>
        </is>
      </c>
    </row>
    <row r="4">
      <c r="A4" s="28" t="inlineStr">
        <is>
          <t>Valor del cliente</t>
        </is>
      </c>
      <c r="B4" s="29" t="n"/>
      <c r="C4" s="30" t="n"/>
    </row>
    <row r="5">
      <c r="A5" s="31" t="inlineStr">
        <is>
          <t>Ticket medio por compra (€)</t>
        </is>
      </c>
      <c r="B5" s="32" t="n">
        <v>1000</v>
      </c>
      <c r="C5" s="33" t="inlineStr">
        <is>
          <t>Lo que paga un cliente de media cada vez que compra, sin IVA</t>
        </is>
      </c>
    </row>
    <row r="6">
      <c r="A6" s="31" t="inlineStr">
        <is>
          <t>Margen bruto (%)</t>
        </is>
      </c>
      <c r="B6" s="34" t="n">
        <v>0.5</v>
      </c>
      <c r="C6" s="33" t="inlineStr">
        <is>
          <t>Lo que queda del ticket después del coste directo de prestar el servicio o fabricar el producto. Escríbelo con su símbolo: 50%</t>
        </is>
      </c>
    </row>
    <row r="7">
      <c r="A7" s="31" t="inlineStr">
        <is>
          <t>Compras al año</t>
        </is>
      </c>
      <c r="B7" s="35" t="n">
        <v>1.5</v>
      </c>
      <c r="C7" s="33" t="inlineStr">
        <is>
          <t>Cuántas veces compra al año un cliente medio</t>
        </is>
      </c>
    </row>
    <row r="8">
      <c r="A8" s="31" t="inlineStr">
        <is>
          <t>Años que se queda un cliente</t>
        </is>
      </c>
      <c r="B8" s="35" t="n">
        <v>2</v>
      </c>
      <c r="C8" s="33" t="inlineStr">
        <is>
          <t>Cuánto dura de media la relación</t>
        </is>
      </c>
    </row>
    <row r="9">
      <c r="A9" s="31" t="inlineStr">
        <is>
          <t>Margen de la primera compra (€)</t>
        </is>
      </c>
      <c r="B9" s="32" t="n">
        <v>400</v>
      </c>
      <c r="C9" s="33" t="inlineStr">
        <is>
          <t>Lo que deja la primera compra. Si lo dejas vacío, se usa el margen medio por compra</t>
        </is>
      </c>
    </row>
    <row r="10">
      <c r="A10" s="31" t="inlineStr">
        <is>
          <t>Compras en toda la relación</t>
        </is>
      </c>
      <c r="B10" s="36">
        <f>B7*B8</f>
        <v>3</v>
      </c>
      <c r="C10" s="33" t="inlineStr">
        <is>
          <t>Compras al año x años. En el ejemplo: la primera y dos más</t>
        </is>
      </c>
    </row>
    <row r="11">
      <c r="A11" s="31" t="inlineStr">
        <is>
          <t>Margen medio por compra (€)</t>
        </is>
      </c>
      <c r="B11" s="37">
        <f>B5*B6</f>
        <v>500</v>
      </c>
      <c r="C11" s="33" t="inlineStr">
        <is>
          <t>Ticket x margen bruto</t>
        </is>
      </c>
    </row>
    <row r="12">
      <c r="A12" s="20" t="inlineStr">
        <is>
          <t>LTV: margen en toda la relación (€)</t>
        </is>
      </c>
      <c r="B12" s="38">
        <f>B5*B6*B7*B8</f>
        <v>1500</v>
      </c>
      <c r="C12" s="33" t="inlineStr">
        <is>
          <t>Ticket x margen bruto x compras al año x años</t>
        </is>
      </c>
    </row>
    <row r="14">
      <c r="A14" s="28" t="inlineStr">
        <is>
          <t>Ratio LTV:CAC</t>
        </is>
      </c>
      <c r="B14" s="29" t="n"/>
      <c r="C14" s="30" t="n"/>
    </row>
    <row r="15">
      <c r="A15" s="31" t="inlineStr">
        <is>
          <t>CAC medio del negocio (€)</t>
        </is>
      </c>
      <c r="B15" s="37">
        <f>'CAC por canal'!M17</f>
        <v>200</v>
      </c>
      <c r="C15" s="33" t="inlineStr">
        <is>
          <t>Viene de la fila Total de la hoja CAC por canal</t>
        </is>
      </c>
    </row>
    <row r="16">
      <c r="A16" s="20" t="inlineStr">
        <is>
          <t>Ratio LTV:CAC</t>
        </is>
      </c>
      <c r="B16" s="39">
        <f>IF(ISNUMBER(B15),IF(B15&gt;0,B12/B15,"Sin CAC"),"Sin CAC")</f>
        <v>7.5</v>
      </c>
      <c r="C16" s="33" t="inlineStr">
        <is>
          <t>LTV / CAC: lo que devuelve en margen cada euro invertido en captar</t>
        </is>
      </c>
    </row>
    <row r="17" ht="18" customHeight="1">
      <c r="A17" s="31" t="inlineStr">
        <is>
          <t>Lectura</t>
        </is>
      </c>
      <c r="B17" s="40" t="str">
        <f>IF(ISNUMBER(B16),IF(B16&lt;1,"Por debajo de 1:1: pierdes dinero con cada cliente, aunque las ventas crezcan",IF(B16&lt;3,"Entre 1:1 y 3:1: sobrevives pero no escalas; suele ser un problema de conversión o de retención",IF(B16&lt;=5,"En la referencia habitual (3:1) o por encima: el sistema aguanta invertir más","Por encima de 5:1: el sistema puede escalar y probablemente inviertes poco en captación"))),"Rellena gasto y clientes en la hoja CAC por canal")</f>
        <v>Por encima de 5:1: el sistema puede escalar y probablemente inviertes poco en captación</v>
      </c>
      <c r="C17" s="30" t="n"/>
    </row>
    <row r="19">
      <c r="A19" s="28" t="inlineStr">
        <is>
          <t>Payback</t>
        </is>
      </c>
      <c r="B19" s="29" t="n"/>
      <c r="C19" s="30" t="n"/>
    </row>
    <row r="20">
      <c r="A20" s="31" t="inlineStr">
        <is>
          <t>Margen de la primera compra (€)</t>
        </is>
      </c>
      <c r="B20" s="37">
        <f>IF(ISNUMBER(B9),B9,B11)</f>
        <v>400</v>
      </c>
      <c r="C20" s="33" t="inlineStr">
        <is>
          <t>El de arriba, o el margen medio por compra si lo dejaste vacío</t>
        </is>
      </c>
    </row>
    <row r="21">
      <c r="A21" s="31" t="inlineStr">
        <is>
          <t>Margen de cada compra siguiente (€)</t>
        </is>
      </c>
      <c r="B21" s="37">
        <f>IF(B10&gt;1,(B12-B20)/(B10-1),0)</f>
        <v>550</v>
      </c>
      <c r="C21" s="33" t="inlineStr">
        <is>
          <t>Lo que queda del LTV, repartido entre las demás compras</t>
        </is>
      </c>
    </row>
    <row r="22">
      <c r="A22" s="31" t="inlineStr">
        <is>
          <t>Compras para recuperar el CAC</t>
        </is>
      </c>
      <c r="B22" s="36">
        <f>IF(NOT(ISNUMBER(B15)),"Sin CAC",IF(B20&gt;=B15,1,IF(OR(B21&lt;=0,B12&lt;B15),"No se recupera",1+ROUNDUP((B15-B20)/B21,0))))</f>
        <v>1</v>
      </c>
      <c r="C22" s="33" t="inlineStr">
        <is>
          <t>Cuántas compras hacen falta para que el margen acumulado cubra el CAC</t>
        </is>
      </c>
    </row>
    <row r="23">
      <c r="A23" s="20" t="inlineStr">
        <is>
          <t>Payback: mes en que se recupera el CAC</t>
        </is>
      </c>
      <c r="B23" s="41">
        <f>IF(ISNUMBER(B22),IF(B22=1,1,1+ROUNDUP((B22-1)*12/B7,0)),B22)</f>
        <v>1</v>
      </c>
      <c r="C23" s="33" t="inlineStr">
        <is>
          <t>La primera compra cuenta como mes 1; las siguientes se reparten según las compras al año</t>
        </is>
      </c>
    </row>
    <row r="24">
      <c r="A24" s="31" t="inlineStr">
        <is>
          <t>Lectura</t>
        </is>
      </c>
      <c r="B24" s="40" t="str">
        <f>IF(ISNUMBER(B23),IF(B23&lt;=1,"La primera compra paga el CAC: lo sano en servicios, clínicas y consultas",IF(B23&lt;=12,"Menos de un año: aceptable si el cliente paga cada mes, como en un SaaS","Más de un año: el crecimiento se financia con caja o con deuda")),IF(B23="Sin CAC","Rellena gasto y clientes en la hoja CAC por canal","El margen de toda la relación no cubre el CAC"))</f>
        <v>La primera compra paga el CAC: lo sano en servicios, clínicas y consultas</v>
      </c>
      <c r="C24" s="30" t="n"/>
    </row>
    <row r="26">
      <c r="A26" s="28" t="inlineStr">
        <is>
          <t>Qué ratio LTV:CAC es bueno (referencias de la guía)</t>
        </is>
      </c>
      <c r="B26" s="29" t="n"/>
      <c r="C26" s="30" t="n"/>
    </row>
    <row r="27">
      <c r="A27" s="20" t="inlineStr">
        <is>
          <t>Por debajo de 1:1</t>
        </is>
      </c>
      <c r="B27" s="42" t="inlineStr">
        <is>
          <t>Pierdes dinero con cada cliente, aunque las ventas crezcan.</t>
        </is>
      </c>
    </row>
    <row r="28">
      <c r="A28" s="20" t="inlineStr">
        <is>
          <t>Entre 1:1 y 3:1</t>
        </is>
      </c>
      <c r="B28" s="42" t="inlineStr">
        <is>
          <t>Sobrevives pero no escalas. Suele ser un problema de conversión o de retención, no de canal.</t>
        </is>
      </c>
    </row>
    <row r="29">
      <c r="A29" s="20" t="inlineStr">
        <is>
          <t>3:1</t>
        </is>
      </c>
      <c r="B29" s="42" t="inlineStr">
        <is>
          <t>La referencia habitual: con tres euros de margen por cada euro de captación, el sistema aguanta invertir más.</t>
        </is>
      </c>
    </row>
    <row r="30">
      <c r="A30" s="20" t="inlineStr">
        <is>
          <t>Muy por encima de 5:1</t>
        </is>
      </c>
      <c r="B30" s="42" t="inlineStr">
        <is>
          <t>Probablemente inviertes poco: la captación depende del boca a boca y hay margen para construir un canal propio.</t>
        </is>
      </c>
    </row>
    <row r="31">
      <c r="A31" s="12" t="inlineStr">
        <is>
          <t>Reglas generales, no leyes: cada negocio tiene la suya según el margen y el ciclo de venta.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0">
    <mergeCell ref="B24:C24"/>
    <mergeCell ref="A19:C19"/>
    <mergeCell ref="B30:C30"/>
    <mergeCell ref="B29:C29"/>
    <mergeCell ref="A14:C14"/>
    <mergeCell ref="B28:C28"/>
    <mergeCell ref="B17:C17"/>
    <mergeCell ref="B27:C27"/>
    <mergeCell ref="A4:C4"/>
    <mergeCell ref="A26:C26"/>
  </mergeCells>
  <dataValidations count="3">
    <dataValidation sqref="B5 B9" showDropDown="0" showInputMessage="0" showErrorMessage="1" allowBlank="1" errorTitle="Número no válido" error="Escribe un número igual o mayor que cero." type="decimal" operator="greaterThanOrEqual">
      <formula1>0</formula1>
    </dataValidation>
    <dataValidation sqref="B6" showDropDown="0" showInputMessage="0" showErrorMessage="1" allowBlank="1" errorTitle="Margen no válido" error="Escribe el margen como porcentaje entre 0% y 100%, por ejemplo 50%." type="decimal" operator="between">
      <formula1>0</formula1>
      <formula2>1</formula2>
    </dataValidation>
    <dataValidation sqref="B7 B8" showDropDown="0" showInputMessage="0" showErrorMessage="1" allowBlank="1" errorTitle="Número no válido" error="Escribe un número mayor que cero.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HAKI</dc:creator>
  <dc:title>Plantilla para calcular el CAC</dc:title>
  <dcterms:created xsi:type="dcterms:W3CDTF">2026-10-02T16:31:35Z</dcterms:created>
  <dcterms:modified xsi:type="dcterms:W3CDTF">2026-10-02T16:31:35Z</dcterms:modified>
</cp:coreProperties>
</file>