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tions" sheetId="1" state="visible" r:id="rId1"/>
    <sheet name="CAC by channel" sheetId="2" state="visible" r:id="rId2"/>
    <sheet name="LTV and payback" sheetId="3" state="visible" r:id="rId3"/>
  </sheets>
  <definedNames/>
  <calcPr calcId="124519" fullCalcOnLoad="1"/>
</workbook>
</file>

<file path=xl/styles.xml><?xml version="1.0" encoding="utf-8"?>
<styleSheet xmlns="http://schemas.openxmlformats.org/spreadsheetml/2006/main">
  <numFmts count="4">
    <numFmt numFmtId="164" formatCode="#,##0 &quot;€&quot;"/>
    <numFmt numFmtId="165" formatCode="#,##0 &quot;€&quot;;-#,##0 &quot;€&quot;;&quot;-&quot;"/>
    <numFmt numFmtId="166" formatCode="0.0&quot;:1&quot;"/>
    <numFmt numFmtId="167" formatCode="&quot;month &quot;0"/>
  </numFmts>
  <fonts count="15">
    <font>
      <name val="Calibri"/>
      <family val="2"/>
      <color theme="1"/>
      <sz val="11"/>
      <scheme val="minor"/>
    </font>
    <font>
      <name val="Arial"/>
      <b val="1"/>
      <color rgb="00030105"/>
      <sz val="18"/>
    </font>
    <font>
      <name val="Arial"/>
      <color rgb="00F21644"/>
      <sz val="11"/>
      <u val="single"/>
    </font>
    <font>
      <name val="Arial"/>
      <b val="1"/>
      <color rgb="00030105"/>
      <sz val="12"/>
    </font>
    <font>
      <name val="Arial"/>
      <color rgb="00030105"/>
      <sz val="10"/>
    </font>
    <font>
      <name val="Arial"/>
      <b val="1"/>
      <color rgb="00030105"/>
      <sz val="16"/>
    </font>
    <font>
      <name val="Arial"/>
      <color rgb="006B6B73"/>
      <sz val="10"/>
    </font>
    <font>
      <name val="Arial"/>
      <b val="1"/>
      <color rgb="00030105"/>
      <sz val="10"/>
    </font>
    <font>
      <name val="Arial"/>
      <color rgb="003941F5"/>
      <sz val="10"/>
    </font>
    <font>
      <name val="Arial"/>
      <i val="1"/>
      <color rgb="006B6B73"/>
      <sz val="9"/>
    </font>
    <font>
      <name val="Arial"/>
      <b val="1"/>
      <color rgb="00FFFFFF"/>
      <sz val="10"/>
    </font>
    <font>
      <name val="Arial"/>
      <i val="1"/>
      <color rgb="006B6B73"/>
      <sz val="8"/>
    </font>
    <font>
      <name val="Arial"/>
      <b val="1"/>
      <color rgb="00F21644"/>
      <sz val="11"/>
    </font>
    <font>
      <name val="Arial"/>
      <b val="1"/>
      <color rgb="00030105"/>
      <sz val="11"/>
    </font>
    <font>
      <name val="Arial"/>
      <color rgb="006B6B73"/>
      <sz val="9"/>
    </font>
  </fonts>
  <fills count="6">
    <fill>
      <patternFill/>
    </fill>
    <fill>
      <patternFill patternType="gray125"/>
    </fill>
    <fill>
      <patternFill patternType="solid">
        <fgColor rgb="00FFF4CC"/>
      </patternFill>
    </fill>
    <fill>
      <patternFill patternType="solid">
        <fgColor rgb="00F1F1F4"/>
      </patternFill>
    </fill>
    <fill>
      <patternFill patternType="solid">
        <fgColor rgb="00131316"/>
      </patternFill>
    </fill>
    <fill>
      <patternFill patternType="solid">
        <fgColor rgb="00E2E2E8"/>
      </patternFill>
    </fill>
  </fills>
  <borders count="6">
    <border>
      <left/>
      <right/>
      <top/>
      <bottom/>
      <diagonal/>
    </border>
    <border>
      <left style="thin">
        <color rgb="00D0D0D6"/>
      </left>
      <right style="thin">
        <color rgb="00D0D0D6"/>
      </right>
      <top style="thin">
        <color rgb="00D0D0D6"/>
      </top>
      <bottom style="thin">
        <color rgb="00D0D0D6"/>
      </bottom>
    </border>
    <border>
      <left/>
      <right/>
      <top style="thin">
        <color rgb="00D0D0D6"/>
      </top>
      <bottom/>
      <diagonal/>
    </border>
    <border>
      <left/>
      <right style="thin">
        <color rgb="00D0D0D6"/>
      </right>
      <top style="thin">
        <color rgb="00D0D0D6"/>
      </top>
      <bottom/>
      <diagonal/>
    </border>
    <border>
      <left/>
      <right/>
      <top style="thin">
        <color rgb="00D0D0D6"/>
      </top>
      <bottom style="thin">
        <color rgb="00D0D0D6"/>
      </bottom>
      <diagonal/>
    </border>
    <border>
      <left/>
      <right style="thin">
        <color rgb="00D0D0D6"/>
      </right>
      <top style="thin">
        <color rgb="00D0D0D6"/>
      </top>
      <bottom style="thin">
        <color rgb="00D0D0D6"/>
      </bottom>
      <diagonal/>
    </border>
  </borders>
  <cellStyleXfs count="1">
    <xf numFmtId="0" fontId="0" fillId="0" borderId="0"/>
  </cellStyleXfs>
  <cellXfs count="4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0" fillId="2" borderId="1" pivotButton="0" quotePrefix="0" xfId="0"/>
    <xf numFmtId="0" fontId="4" fillId="0" borderId="0" pivotButton="0" quotePrefix="0" xfId="0"/>
    <xf numFmtId="0" fontId="0" fillId="3" borderId="1" pivotButton="0" quotePrefix="0" xfId="0"/>
    <xf numFmtId="0" fontId="5" fillId="0" borderId="0" pivotButton="0" quotePrefix="0" xfId="0"/>
    <xf numFmtId="0" fontId="6" fillId="0" borderId="0" pivotButton="0" quotePrefix="0" xfId="0"/>
    <xf numFmtId="0" fontId="7" fillId="0" borderId="0" pivotButton="0" quotePrefix="0" xfId="0"/>
    <xf numFmtId="0" fontId="8" fillId="2" borderId="1" applyProtection="1" pivotButton="0" quotePrefix="0" xfId="0">
      <protection locked="0" hidden="0"/>
    </xf>
    <xf numFmtId="0" fontId="9" fillId="0" borderId="0" pivotButton="0" quotePrefix="0" xfId="0"/>
    <xf numFmtId="0" fontId="10" fillId="4" borderId="1" applyAlignment="1" pivotButton="0" quotePrefix="0" xfId="0">
      <alignment horizontal="left" vertical="center" wrapText="1"/>
    </xf>
    <xf numFmtId="0" fontId="10" fillId="4" borderId="1" applyAlignment="1" pivotButton="0" quotePrefix="0" xfId="0">
      <alignment horizontal="center" vertical="center" wrapText="1"/>
    </xf>
    <xf numFmtId="0" fontId="11" fillId="0" borderId="1" applyAlignment="1" pivotButton="0" quotePrefix="0" xfId="0">
      <alignment horizontal="left" vertical="top" wrapText="1"/>
    </xf>
    <xf numFmtId="0" fontId="11" fillId="0" borderId="1" applyAlignment="1" pivotButton="0" quotePrefix="0" xfId="0">
      <alignment horizontal="center" vertical="top" wrapText="1"/>
    </xf>
    <xf numFmtId="164" fontId="8" fillId="2" borderId="1" applyProtection="1" pivotButton="0" quotePrefix="0" xfId="0">
      <protection locked="0" hidden="0"/>
    </xf>
    <xf numFmtId="165" fontId="4" fillId="3" borderId="1" pivotButton="0" quotePrefix="0" xfId="0"/>
    <xf numFmtId="166" fontId="4" fillId="3" borderId="1" pivotButton="0" quotePrefix="0" xfId="0"/>
    <xf numFmtId="0" fontId="7" fillId="0" borderId="1" pivotButton="0" quotePrefix="0" xfId="0"/>
    <xf numFmtId="0" fontId="9" fillId="3" borderId="1" applyAlignment="1" pivotButton="0" quotePrefix="0" xfId="0">
      <alignment vertical="center"/>
    </xf>
    <xf numFmtId="0" fontId="7" fillId="5" borderId="1" pivotButton="0" quotePrefix="0" xfId="0"/>
    <xf numFmtId="165" fontId="7" fillId="5" borderId="1" pivotButton="0" quotePrefix="0" xfId="0"/>
    <xf numFmtId="165" fontId="12" fillId="5" borderId="1" pivotButton="0" quotePrefix="0" xfId="0"/>
    <xf numFmtId="166" fontId="7" fillId="5" borderId="1" pivotButton="0" quotePrefix="0" xfId="0"/>
    <xf numFmtId="0" fontId="13" fillId="0" borderId="0" pivotButton="0" quotePrefix="0" xfId="0"/>
    <xf numFmtId="0" fontId="14" fillId="0" borderId="0" applyAlignment="1" pivotButton="0" quotePrefix="0" xfId="0">
      <alignment vertical="top" wrapText="1"/>
    </xf>
    <xf numFmtId="0" fontId="10" fillId="4" borderId="1" pivotButton="0" quotePrefix="0" xfId="0"/>
    <xf numFmtId="0" fontId="0" fillId="0" borderId="4" pivotButton="0" quotePrefix="0" xfId="0"/>
    <xf numFmtId="0" fontId="0" fillId="0" borderId="5" pivotButton="0" quotePrefix="0" xfId="0"/>
    <xf numFmtId="0" fontId="4" fillId="0" borderId="1" pivotButton="0" quotePrefix="0" xfId="0"/>
    <xf numFmtId="164" fontId="8" fillId="2" borderId="1" applyAlignment="1" applyProtection="1" pivotButton="0" quotePrefix="0" xfId="0">
      <alignment horizontal="right"/>
      <protection locked="0" hidden="0"/>
    </xf>
    <xf numFmtId="0" fontId="9" fillId="0" borderId="1" applyAlignment="1" pivotButton="0" quotePrefix="0" xfId="0">
      <alignment vertical="center" wrapText="1"/>
    </xf>
    <xf numFmtId="9" fontId="8" fillId="2" borderId="1" applyAlignment="1" applyProtection="1" pivotButton="0" quotePrefix="0" xfId="0">
      <alignment horizontal="right"/>
      <protection locked="0" hidden="0"/>
    </xf>
    <xf numFmtId="0" fontId="8" fillId="2" borderId="1" applyAlignment="1" applyProtection="1" pivotButton="0" quotePrefix="0" xfId="0">
      <alignment horizontal="right"/>
      <protection locked="0" hidden="0"/>
    </xf>
    <xf numFmtId="0" fontId="4" fillId="3" borderId="1" applyAlignment="1" pivotButton="0" quotePrefix="0" xfId="0">
      <alignment horizontal="right"/>
    </xf>
    <xf numFmtId="165" fontId="4" fillId="3" borderId="1" applyAlignment="1" pivotButton="0" quotePrefix="0" xfId="0">
      <alignment horizontal="right"/>
    </xf>
    <xf numFmtId="165" fontId="12" fillId="5" borderId="1" applyAlignment="1" pivotButton="0" quotePrefix="0" xfId="0">
      <alignment horizontal="right"/>
    </xf>
    <xf numFmtId="166" fontId="12" fillId="5" borderId="1" applyAlignment="1" pivotButton="0" quotePrefix="0" xfId="0">
      <alignment horizontal="right"/>
    </xf>
    <xf numFmtId="0" fontId="4" fillId="3" borderId="1" applyAlignment="1" pivotButton="0" quotePrefix="0" xfId="0">
      <alignment horizontal="left" vertical="center" wrapText="1"/>
    </xf>
    <xf numFmtId="167" fontId="12" fillId="5" borderId="1" applyAlignment="1" pivotButton="0" quotePrefix="0" xfId="0">
      <alignment horizontal="right"/>
    </xf>
    <xf numFmtId="0" fontId="4" fillId="0"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haki.marketing/en/growth-marketing/cac" TargetMode="External" Id="rId1" /></Relationships>
</file>

<file path=xl/worksheets/sheet1.xml><?xml version="1.0" encoding="utf-8"?>
<worksheet xmlns="http://schemas.openxmlformats.org/spreadsheetml/2006/main">
  <sheetPr>
    <tabColor rgb="00F21644"/>
    <outlinePr summaryBelow="1" summaryRight="1"/>
    <pageSetUpPr/>
  </sheetPr>
  <dimension ref="A1:B21"/>
  <sheetViews>
    <sheetView showGridLines="0" workbookViewId="0">
      <selection activeCell="A1" sqref="A1"/>
    </sheetView>
  </sheetViews>
  <sheetFormatPr baseColWidth="8" defaultRowHeight="15"/>
  <cols>
    <col width="4" customWidth="1" min="1" max="1"/>
    <col width="110" customWidth="1" min="2" max="2"/>
  </cols>
  <sheetData>
    <row r="1" ht="30" customHeight="1">
      <c r="B1" s="1" t="inlineStr">
        <is>
          <t>CAC calculation template</t>
        </is>
      </c>
    </row>
    <row r="2">
      <c r="B2" s="2" t="inlineStr">
        <is>
          <t>A HAKI template, haki.marketing/en/growth-marketing/cac</t>
        </is>
      </c>
    </row>
    <row r="4">
      <c r="B4" s="3" t="inlineStr">
        <is>
          <t>How to use it, in five steps</t>
        </is>
      </c>
    </row>
    <row r="5" ht="32" customHeight="1">
      <c r="B5" s="4" t="inlineStr">
        <is>
          <t>1. Pick the period: the month of the spend and the clients that spend brought in, per your sales cycle (if it takes three months to close, January's spend goes with March or April's clients).</t>
        </is>
      </c>
    </row>
    <row r="6" ht="32" customHeight="1">
      <c r="B6" s="4" t="inlineStr">
        <is>
          <t>2. On the "CAC by channel" sheet, fill in the yellow cells for each channel: media, tools, team hours and their hourly cost, agency or freelancers, and the share of website and content that exists to acquire. Whatever serves every channel goes on the "Shared across channels" row.</t>
        </is>
      </c>
    </row>
    <row r="7" ht="18" customHeight="1">
      <c r="B7" s="4" t="inlineStr">
        <is>
          <t>3. Count only new clients who have paid: not leads, not appointments, not first visits, not returning clients.</t>
        </is>
      </c>
    </row>
    <row r="8" ht="32" customHeight="1">
      <c r="B8" s="4" t="inlineStr">
        <is>
          <t>4. On the "LTV and payback" sheet, fill in the average ticket, gross margin, purchases a year, years a client stays and the margin of their first purchase.</t>
        </is>
      </c>
    </row>
    <row r="9" ht="18" customHeight="1">
      <c r="B9" s="4" t="inlineStr">
        <is>
          <t>5. Read the results in the grey cells: CAC per channel and in total, LTV:CAC ratio and payback. They are formulas; don't type over them.</t>
        </is>
      </c>
    </row>
    <row r="11">
      <c r="B11" s="3" t="inlineStr">
        <is>
          <t>What each cell is</t>
        </is>
      </c>
    </row>
    <row r="12">
      <c r="A12" s="5" t="n"/>
      <c r="B12" s="6" t="inlineStr">
        <is>
          <t>Yellow: your data. Type here.</t>
        </is>
      </c>
    </row>
    <row r="13">
      <c r="A13" s="7" t="n"/>
      <c r="B13" s="6" t="inlineStr">
        <is>
          <t>Grey: a result calculated by formulas. It is protected without a password so it isn't deleted by mistake (Review &gt; Unprotect sheet).</t>
        </is>
      </c>
    </row>
    <row r="15">
      <c r="B15" s="3" t="inlineStr">
        <is>
          <t>It comes filled in with the guide's example</t>
        </is>
      </c>
    </row>
    <row r="16" ht="60" customHeight="1">
      <c r="B16" s="4" t="inlineStr">
        <is>
          <t>A private practice, any given month. Acquisition spend: 2,000 € in Google Ads, 200 € in tools (CRM and automation) and 800 € in the hours of whoever runs it (16 hours at 50 €). New clients who paid: 15. CAC: 3,000 € divided by 15, 200 €. An average patient comes back twice and leaves 1,500 € of gross margin over the whole relationship: an LTV:CAC ratio of 7.5:1. The first purchase leaves 400 € of margin, so the CAC is recovered in the first month. The numbers are made up so they come out round; replace the yellow cells with yours.</t>
        </is>
      </c>
    </row>
    <row r="18">
      <c r="B18" s="3" t="inlineStr">
        <is>
          <t>If you use it in Google Sheets</t>
        </is>
      </c>
    </row>
    <row r="19" ht="18" customHeight="1">
      <c r="B19" s="4" t="inlineStr">
        <is>
          <t>Upload the file to Google Drive, open it and choose File &gt; Save as Google Sheets.</t>
        </is>
      </c>
    </row>
    <row r="20" ht="46" customHeight="1">
      <c r="B20" s="4" t="inlineStr">
        <is>
          <t>Number format: the template shows 3,000 € with a comma for thousands in an English locale. If your Google Sheets locale is Spanish (or another European one) you will see 3.000 € instead and must type decimals with a comma (1,5). Change it in File &gt; Settings &gt; Locale. Type percentages with the sign (50%).</t>
        </is>
      </c>
    </row>
    <row r="21" ht="18" customHeight="1">
      <c r="B21" s="4" t="inlineStr">
        <is>
          <t>The formulas need no changes: Google Sheets adapts them to the locale. In Excel they work as they are.</t>
        </is>
      </c>
    </row>
  </sheetData>
  <sheetProtection selectLockedCells="0" selectUnlockedCells="0" sheet="1" objects="0" insertRows="1" insertHyperlinks="1" autoFilter="1" scenarios="0" formatColumns="0" deleteColumns="1" insertColumns="1" pivotTables="1" deleteRows="1" formatCells="0" formatRows="0" sort="1"/>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P23"/>
  <sheetViews>
    <sheetView showGridLines="0" workbookViewId="0">
      <pane xSplit="1" topLeftCell="B1" activePane="topRight" state="frozen"/>
      <selection pane="topRigh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s>
  <sheetData>
    <row r="1" ht="26" customHeight="1">
      <c r="A1" s="8" t="inlineStr">
        <is>
          <t>CAC by channel</t>
        </is>
      </c>
    </row>
    <row r="2">
      <c r="A2" s="9" t="inlineStr">
        <is>
          <t>CAC = acquisition spend in the period / new clients that spend brought in. Calculated per channel, with the total as a check.</t>
        </is>
      </c>
    </row>
    <row r="4">
      <c r="A4" s="10" t="inlineStr">
        <is>
          <t>Period of the spend</t>
        </is>
      </c>
      <c r="B4" s="11" t="inlineStr">
        <is>
          <t>Any given month (the guide's example)</t>
        </is>
      </c>
      <c r="C4" s="11" t="n"/>
      <c r="D4" s="11" t="n"/>
      <c r="E4" s="12" t="inlineStr">
        <is>
          <t>The month, or months, in which the money was spent.</t>
        </is>
      </c>
    </row>
    <row r="5">
      <c r="A5" s="10" t="inlineStr">
        <is>
          <t>Clients counted</t>
        </is>
      </c>
      <c r="B5" s="11" t="inlineStr">
        <is>
          <t>Those who paid that same month</t>
        </is>
      </c>
      <c r="C5" s="11" t="n"/>
      <c r="D5" s="11" t="n"/>
      <c r="E5" s="12" t="inlineStr">
        <is>
          <t>The clients that spend brought in, per your sales cycle: if it takes three months to close, January's spend goes with March or April's clients.</t>
        </is>
      </c>
    </row>
    <row r="7" ht="44" customHeight="1">
      <c r="A7" s="13" t="inlineStr">
        <is>
          <t>Channel</t>
        </is>
      </c>
      <c r="B7" s="14" t="inlineStr">
        <is>
          <t>Media (€)</t>
        </is>
      </c>
      <c r="C7" s="14" t="inlineStr">
        <is>
          <t>Tools (€)</t>
        </is>
      </c>
      <c r="D7" s="14" t="inlineStr">
        <is>
          <t>Team hours</t>
        </is>
      </c>
      <c r="E7" s="14" t="inlineStr">
        <is>
          <t>Hourly cost (€)</t>
        </is>
      </c>
      <c r="F7" s="14" t="inlineStr">
        <is>
          <t>Cost of the hours (€)</t>
        </is>
      </c>
      <c r="G7" s="14" t="inlineStr">
        <is>
          <t>Agency or freelancers (€)</t>
        </is>
      </c>
      <c r="H7" s="14" t="inlineStr">
        <is>
          <t>Website and content for acquisition (€)</t>
        </is>
      </c>
      <c r="I7" s="14" t="inlineStr">
        <is>
          <t>Direct spend (€)</t>
        </is>
      </c>
      <c r="J7" s="14" t="inlineStr">
        <is>
          <t>Share of shared costs (€)</t>
        </is>
      </c>
      <c r="K7" s="14" t="inlineStr">
        <is>
          <t>Total acquisition spend (€)</t>
        </is>
      </c>
      <c r="L7" s="14" t="inlineStr">
        <is>
          <t>New clients who have paid</t>
        </is>
      </c>
      <c r="M7" s="14" t="inlineStr">
        <is>
          <t>CAC (€)</t>
        </is>
      </c>
      <c r="N7" s="14" t="inlineStr">
        <is>
          <t>Leads or requests (optional)</t>
        </is>
      </c>
      <c r="O7" s="14" t="inlineStr">
        <is>
          <t>Cost per lead (€)</t>
        </is>
      </c>
      <c r="P7" s="14" t="inlineStr">
        <is>
          <t>LTV:CAC</t>
        </is>
      </c>
    </row>
    <row r="8" ht="58" customHeight="1">
      <c r="A8" s="15" t="inlineStr">
        <is>
          <t>Rename them if you like</t>
        </is>
      </c>
      <c r="B8" s="16" t="inlineStr">
        <is>
          <t>Ad spend: Google Ads, Meta Ads, LinkedIn</t>
        </is>
      </c>
      <c r="C8" s="16" t="inlineStr">
        <is>
          <t>CRM, automation, data</t>
        </is>
      </c>
      <c r="D8" s="16" t="inlineStr">
        <is>
          <t>Hours in the period of whoever runs it inside the company</t>
        </is>
      </c>
      <c r="E8" s="16" t="inlineStr">
        <is>
          <t>What one hour of that person costs</t>
        </is>
      </c>
      <c r="F8" s="16" t="inlineStr">
        <is>
          <t>Hours x hourly cost</t>
        </is>
      </c>
      <c r="G8" s="16" t="inlineStr">
        <is>
          <t>Outside hours: agency, freelancers</t>
        </is>
      </c>
      <c r="H8" s="16" t="inlineStr">
        <is>
          <t>Only the share that exists to acquire</t>
        </is>
      </c>
      <c r="I8" s="16" t="inlineStr">
        <is>
          <t>Sum of the channel's costs</t>
        </is>
      </c>
      <c r="J8" s="16" t="inlineStr">
        <is>
          <t>Shared costs, split by each channel's clients</t>
        </is>
      </c>
      <c r="K8" s="16" t="inlineStr">
        <is>
          <t>Direct spend + share of shared costs</t>
        </is>
      </c>
      <c r="L8" s="16" t="inlineStr">
        <is>
          <t>Only clients who have paid. Not leads, not appointments, not returning clients</t>
        </is>
      </c>
      <c r="M8" s="16" t="inlineStr">
        <is>
          <t>Total spend / new clients</t>
        </is>
      </c>
      <c r="N8" s="16" t="inlineStr">
        <is>
          <t>For comparison only</t>
        </is>
      </c>
      <c r="O8" s="16" t="inlineStr">
        <is>
          <t>Total spend / leads. An intermediate ratio, not CAC</t>
        </is>
      </c>
      <c r="P8" s="16" t="inlineStr">
        <is>
          <t>LTV from the LTV and payback sheet / CAC</t>
        </is>
      </c>
    </row>
    <row r="9">
      <c r="A9" s="11" t="inlineStr">
        <is>
          <t>Google Ads</t>
        </is>
      </c>
      <c r="B9" s="17" t="n">
        <v>2000</v>
      </c>
      <c r="C9" s="17" t="n">
        <v>200</v>
      </c>
      <c r="D9" s="11" t="n">
        <v>16</v>
      </c>
      <c r="E9" s="17" t="n">
        <v>50</v>
      </c>
      <c r="F9" s="18">
        <f>D9*E9</f>
        <v>800</v>
      </c>
      <c r="G9" s="17" t="n"/>
      <c r="H9" s="17" t="n"/>
      <c r="I9" s="18">
        <f>B9+C9+F9+G9+H9</f>
        <v>3000</v>
      </c>
      <c r="J9" s="18">
        <f>IF($L$17&gt;0,$I$16*L9/$L$17,0)</f>
        <v>0</v>
      </c>
      <c r="K9" s="18">
        <f>I9+J9</f>
        <v>3000</v>
      </c>
      <c r="L9" s="11" t="n">
        <v>15</v>
      </c>
      <c r="M9" s="18">
        <f>IF(L9&gt;0,K9/L9,IF(K9&gt;0,"Infinite (0 clients)",""))</f>
        <v>200</v>
      </c>
      <c r="N9" s="11" t="n">
        <v>60</v>
      </c>
      <c r="O9" s="18">
        <f>IF(N9&gt;0,K9/N9,"")</f>
        <v>50</v>
      </c>
      <c r="P9" s="19">
        <f>IF(ISNUMBER(M9),IF(M9&gt;0,'LTV and payback'!$B$12/M9,""),"")</f>
        <v>7.5</v>
      </c>
    </row>
    <row r="10">
      <c r="A10" s="11" t="inlineStr">
        <is>
          <t>Meta Ads</t>
        </is>
      </c>
      <c r="B10" s="17" t="n"/>
      <c r="C10" s="17" t="n"/>
      <c r="D10" s="11" t="n"/>
      <c r="E10" s="17" t="n"/>
      <c r="F10" s="18">
        <f>D10*E10</f>
        <v>0</v>
      </c>
      <c r="G10" s="17" t="n"/>
      <c r="H10" s="17" t="n"/>
      <c r="I10" s="18">
        <f>B10+C10+F10+G10+H10</f>
        <v>0</v>
      </c>
      <c r="J10" s="18">
        <f>IF($L$17&gt;0,$I$16*L10/$L$17,0)</f>
        <v>0</v>
      </c>
      <c r="K10" s="18">
        <f>I10+J10</f>
        <v>0</v>
      </c>
      <c r="L10" s="11" t="n"/>
      <c r="M10" s="18" t="str">
        <f>IF(L10&gt;0,K10/L10,IF(K10&gt;0,"Infinite (0 clients)",""))</f>
        <v/>
      </c>
      <c r="N10" s="11" t="n"/>
      <c r="O10" s="18" t="str">
        <f>IF(N10&gt;0,K10/N10,"")</f>
        <v/>
      </c>
      <c r="P10" s="19" t="str">
        <f>IF(ISNUMBER(M10),IF(M10&gt;0,'LTV and payback'!$B$12/M10,""),"")</f>
        <v/>
      </c>
    </row>
    <row r="11">
      <c r="A11" s="11" t="inlineStr">
        <is>
          <t>LinkedIn Ads</t>
        </is>
      </c>
      <c r="B11" s="17" t="n"/>
      <c r="C11" s="17" t="n"/>
      <c r="D11" s="11" t="n"/>
      <c r="E11" s="17" t="n"/>
      <c r="F11" s="18">
        <f>D11*E11</f>
        <v>0</v>
      </c>
      <c r="G11" s="17" t="n"/>
      <c r="H11" s="17" t="n"/>
      <c r="I11" s="18">
        <f>B11+C11+F11+G11+H11</f>
        <v>0</v>
      </c>
      <c r="J11" s="18">
        <f>IF($L$17&gt;0,$I$16*L11/$L$17,0)</f>
        <v>0</v>
      </c>
      <c r="K11" s="18">
        <f>I11+J11</f>
        <v>0</v>
      </c>
      <c r="L11" s="11" t="n"/>
      <c r="M11" s="18" t="str">
        <f>IF(L11&gt;0,K11/L11,IF(K11&gt;0,"Infinite (0 clients)",""))</f>
        <v/>
      </c>
      <c r="N11" s="11" t="n"/>
      <c r="O11" s="18" t="str">
        <f>IF(N11&gt;0,K11/N11,"")</f>
        <v/>
      </c>
      <c r="P11" s="19" t="str">
        <f>IF(ISNUMBER(M11),IF(M11&gt;0,'LTV and payback'!$B$12/M11,""),"")</f>
        <v/>
      </c>
    </row>
    <row r="12">
      <c r="A12" s="11" t="inlineStr">
        <is>
          <t>SEO and content</t>
        </is>
      </c>
      <c r="B12" s="17" t="n"/>
      <c r="C12" s="17" t="n"/>
      <c r="D12" s="11" t="n"/>
      <c r="E12" s="17" t="n"/>
      <c r="F12" s="18">
        <f>D12*E12</f>
        <v>0</v>
      </c>
      <c r="G12" s="17" t="n"/>
      <c r="H12" s="17" t="n"/>
      <c r="I12" s="18">
        <f>B12+C12+F12+G12+H12</f>
        <v>0</v>
      </c>
      <c r="J12" s="18">
        <f>IF($L$17&gt;0,$I$16*L12/$L$17,0)</f>
        <v>0</v>
      </c>
      <c r="K12" s="18">
        <f>I12+J12</f>
        <v>0</v>
      </c>
      <c r="L12" s="11" t="n"/>
      <c r="M12" s="18" t="str">
        <f>IF(L12&gt;0,K12/L12,IF(K12&gt;0,"Infinite (0 clients)",""))</f>
        <v/>
      </c>
      <c r="N12" s="11" t="n"/>
      <c r="O12" s="18" t="str">
        <f>IF(N12&gt;0,K12/N12,"")</f>
        <v/>
      </c>
      <c r="P12" s="19" t="str">
        <f>IF(ISNUMBER(M12),IF(M12&gt;0,'LTV and payback'!$B$12/M12,""),"")</f>
        <v/>
      </c>
    </row>
    <row r="13">
      <c r="A13" s="11" t="inlineStr">
        <is>
          <t>Referrals and brand</t>
        </is>
      </c>
      <c r="B13" s="17" t="n"/>
      <c r="C13" s="17" t="n"/>
      <c r="D13" s="11" t="n"/>
      <c r="E13" s="17" t="n"/>
      <c r="F13" s="18">
        <f>D13*E13</f>
        <v>0</v>
      </c>
      <c r="G13" s="17" t="n"/>
      <c r="H13" s="17" t="n"/>
      <c r="I13" s="18">
        <f>B13+C13+F13+G13+H13</f>
        <v>0</v>
      </c>
      <c r="J13" s="18">
        <f>IF($L$17&gt;0,$I$16*L13/$L$17,0)</f>
        <v>0</v>
      </c>
      <c r="K13" s="18">
        <f>I13+J13</f>
        <v>0</v>
      </c>
      <c r="L13" s="11" t="n"/>
      <c r="M13" s="18" t="str">
        <f>IF(L13&gt;0,K13/L13,IF(K13&gt;0,"Infinite (0 clients)",""))</f>
        <v/>
      </c>
      <c r="N13" s="11" t="n"/>
      <c r="O13" s="18" t="str">
        <f>IF(N13&gt;0,K13/N13,"")</f>
        <v/>
      </c>
      <c r="P13" s="19" t="str">
        <f>IF(ISNUMBER(M13),IF(M13&gt;0,'LTV and payback'!$B$12/M13,""),"")</f>
        <v/>
      </c>
    </row>
    <row r="14">
      <c r="A14" s="11" t="inlineStr">
        <is>
          <t>Other channel</t>
        </is>
      </c>
      <c r="B14" s="17" t="n"/>
      <c r="C14" s="17" t="n"/>
      <c r="D14" s="11" t="n"/>
      <c r="E14" s="17" t="n"/>
      <c r="F14" s="18">
        <f>D14*E14</f>
        <v>0</v>
      </c>
      <c r="G14" s="17" t="n"/>
      <c r="H14" s="17" t="n"/>
      <c r="I14" s="18">
        <f>B14+C14+F14+G14+H14</f>
        <v>0</v>
      </c>
      <c r="J14" s="18">
        <f>IF($L$17&gt;0,$I$16*L14/$L$17,0)</f>
        <v>0</v>
      </c>
      <c r="K14" s="18">
        <f>I14+J14</f>
        <v>0</v>
      </c>
      <c r="L14" s="11" t="n"/>
      <c r="M14" s="18" t="str">
        <f>IF(L14&gt;0,K14/L14,IF(K14&gt;0,"Infinite (0 clients)",""))</f>
        <v/>
      </c>
      <c r="N14" s="11" t="n"/>
      <c r="O14" s="18" t="str">
        <f>IF(N14&gt;0,K14/N14,"")</f>
        <v/>
      </c>
      <c r="P14" s="19" t="str">
        <f>IF(ISNUMBER(M14),IF(M14&gt;0,'LTV and payback'!$B$12/M14,""),"")</f>
        <v/>
      </c>
    </row>
    <row r="15">
      <c r="A15" s="11" t="inlineStr">
        <is>
          <t>Other channel</t>
        </is>
      </c>
      <c r="B15" s="17" t="n"/>
      <c r="C15" s="17" t="n"/>
      <c r="D15" s="11" t="n"/>
      <c r="E15" s="17" t="n"/>
      <c r="F15" s="18">
        <f>D15*E15</f>
        <v>0</v>
      </c>
      <c r="G15" s="17" t="n"/>
      <c r="H15" s="17" t="n"/>
      <c r="I15" s="18">
        <f>B15+C15+F15+G15+H15</f>
        <v>0</v>
      </c>
      <c r="J15" s="18">
        <f>IF($L$17&gt;0,$I$16*L15/$L$17,0)</f>
        <v>0</v>
      </c>
      <c r="K15" s="18">
        <f>I15+J15</f>
        <v>0</v>
      </c>
      <c r="L15" s="11" t="n"/>
      <c r="M15" s="18" t="str">
        <f>IF(L15&gt;0,K15/L15,IF(K15&gt;0,"Infinite (0 clients)",""))</f>
        <v/>
      </c>
      <c r="N15" s="11" t="n"/>
      <c r="O15" s="18" t="str">
        <f>IF(N15&gt;0,K15/N15,"")</f>
        <v/>
      </c>
      <c r="P15" s="19" t="str">
        <f>IF(ISNUMBER(M15),IF(M15&gt;0,'LTV and payback'!$B$12/M15,""),"")</f>
        <v/>
      </c>
    </row>
    <row r="16">
      <c r="A16" s="20" t="inlineStr">
        <is>
          <t>Shared across channels</t>
        </is>
      </c>
      <c r="B16" s="17" t="n"/>
      <c r="C16" s="17" t="n"/>
      <c r="D16" s="11" t="n"/>
      <c r="E16" s="17" t="n"/>
      <c r="F16" s="18">
        <f>D16*E16</f>
        <v>0</v>
      </c>
      <c r="G16" s="17" t="n"/>
      <c r="H16" s="17" t="n"/>
      <c r="I16" s="18">
        <f>B16+C16+F16+G16+H16</f>
        <v>0</v>
      </c>
      <c r="J16" s="21" t="inlineStr">
        <is>
          <t>Split across the channels by their new clients</t>
        </is>
      </c>
      <c r="K16" s="7" t="n"/>
      <c r="L16" s="7" t="n"/>
      <c r="M16" s="7" t="n"/>
      <c r="N16" s="7" t="n"/>
      <c r="O16" s="7" t="n"/>
      <c r="P16" s="7" t="n"/>
    </row>
    <row r="17" ht="20" customHeight="1">
      <c r="A17" s="22" t="inlineStr">
        <is>
          <t>Total: the business's average CAC</t>
        </is>
      </c>
      <c r="B17" s="23">
        <f>SUM(B9:B16)</f>
        <v>2000</v>
      </c>
      <c r="C17" s="23">
        <f>SUM(C9:C16)</f>
        <v>200</v>
      </c>
      <c r="D17" s="22">
        <f>SUM(D9:D16)</f>
        <v>16</v>
      </c>
      <c r="E17" s="22" t="n"/>
      <c r="F17" s="23">
        <f>SUM(F9:F16)</f>
        <v>800</v>
      </c>
      <c r="G17" s="23">
        <f>SUM(G9:G16)</f>
        <v>0</v>
      </c>
      <c r="H17" s="23">
        <f>SUM(H9:H16)</f>
        <v>0</v>
      </c>
      <c r="I17" s="23">
        <f>SUM(I9:I16)</f>
        <v>3000</v>
      </c>
      <c r="J17" s="23">
        <f>SUM(J9:J15)</f>
        <v>0</v>
      </c>
      <c r="K17" s="23">
        <f>I17</f>
        <v>3000</v>
      </c>
      <c r="L17" s="22">
        <f>SUM(L9:L15)</f>
        <v>15</v>
      </c>
      <c r="M17" s="24">
        <f>IF(L17&gt;0,K17/L17,IF(K17&gt;0,"Infinite (0 clients)",""))</f>
        <v>200</v>
      </c>
      <c r="N17" s="22">
        <f>SUM(N9:N15)</f>
        <v>60</v>
      </c>
      <c r="O17" s="23">
        <f>IF(N17&gt;0,K17/N17,"")</f>
        <v>50</v>
      </c>
      <c r="P17" s="25">
        <f>IF(ISNUMBER(M17),IF(M17&gt;0,'LTV and payback'!$B$12/M17,""),"")</f>
        <v>7.5</v>
      </c>
    </row>
    <row r="19">
      <c r="A19" s="26" t="inlineStr">
        <is>
          <t>How to read it</t>
        </is>
      </c>
    </row>
    <row r="20" ht="15" customHeight="1">
      <c r="A20" s="27" t="inlineStr">
        <is>
          <t>The total is the check: all the spend divided by all the new clients. A total CAC of 200 € can hide SEO at 40 € and ads at 600 €; only per channel can you see what to switch off and what to feed.</t>
        </is>
      </c>
    </row>
    <row r="21" ht="15" customHeight="1">
      <c r="A21" s="27" t="inlineStr">
        <is>
          <t>A channel with spend and no clients shows as infinite. In a sale that takes months, judge it by the clients that spend ends up bringing.</t>
        </is>
      </c>
    </row>
    <row r="22" ht="15" customHeight="1">
      <c r="A22" s="27" t="inlineStr">
        <is>
          <t>Cost per lead is not CAC: in the guide's example, 60 appointment requests cost 50 € each, but only 15 people paid and the CAC is 200 €.</t>
        </is>
      </c>
    </row>
    <row r="23" ht="15" customHeight="1">
      <c r="A23" s="27" t="inlineStr">
        <is>
          <t>If you only count the ads, you have a channel's CPA, not the business's CAC.</t>
        </is>
      </c>
    </row>
  </sheetData>
  <sheetProtection selectLockedCells="0" selectUnlockedCells="0" sheet="1" objects="0" insertRows="1" insertHyperlinks="1" autoFilter="1" scenarios="0" formatColumns="0" deleteColumns="1" insertColumns="1" pivotTables="1" deleteRows="1" formatCells="0" formatRows="0" sort="1"/>
  <mergeCells count="7">
    <mergeCell ref="B5:D5"/>
    <mergeCell ref="A23:P23"/>
    <mergeCell ref="B4:D4"/>
    <mergeCell ref="A22:P22"/>
    <mergeCell ref="A20:P20"/>
    <mergeCell ref="A21:P21"/>
    <mergeCell ref="J16:P16"/>
  </mergeCells>
  <dataValidations count="2">
    <dataValidation sqref="B9:C16 D9:D16 E9:E16 G9:H16" showDropDown="0" showInputMessage="0" showErrorMessage="1" allowBlank="1" errorTitle="Invalid number" error="Type a number equal to or greater than zero." type="decimal" operator="greaterThanOrEqual">
      <formula1>0</formula1>
    </dataValidation>
    <dataValidation sqref="L9:L15 N9:N15" showDropDown="0" showInputMessage="0" showErrorMessage="1" allowBlank="1" errorTitle="Invalid number" error="Type a whole number equal to or greater than zero." type="whole" operator="greaterThanOrEqual">
      <formula1>0</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C31"/>
  <sheetViews>
    <sheetView showGridLines="0" workbookViewId="0">
      <selection activeCell="A1" sqref="A1"/>
    </sheetView>
  </sheetViews>
  <sheetFormatPr baseColWidth="8" defaultRowHeight="15"/>
  <cols>
    <col width="40" customWidth="1" min="1" max="1"/>
    <col width="16" customWidth="1" min="2" max="2"/>
    <col width="115" customWidth="1" min="3" max="3"/>
  </cols>
  <sheetData>
    <row r="1" ht="26" customHeight="1">
      <c r="A1" s="8" t="inlineStr">
        <is>
          <t>LTV, LTV:CAC ratio and payback</t>
        </is>
      </c>
    </row>
    <row r="2">
      <c r="A2" s="9" t="inlineStr">
        <is>
          <t>LTV is the gross margin a client leaves over the whole relationship, not what they are invoiced. CAC on its own says nothing about good or bad: it depends on what each client leaves.</t>
        </is>
      </c>
    </row>
    <row r="4">
      <c r="A4" s="28" t="inlineStr">
        <is>
          <t>Client value</t>
        </is>
      </c>
      <c r="B4" s="29" t="n"/>
      <c r="C4" s="30" t="n"/>
    </row>
    <row r="5">
      <c r="A5" s="31" t="inlineStr">
        <is>
          <t>Average ticket per purchase (€)</t>
        </is>
      </c>
      <c r="B5" s="32" t="n">
        <v>1000</v>
      </c>
      <c r="C5" s="33" t="inlineStr">
        <is>
          <t>What a client pays on average each time they buy, before VAT</t>
        </is>
      </c>
    </row>
    <row r="6">
      <c r="A6" s="31" t="inlineStr">
        <is>
          <t>Gross margin (%)</t>
        </is>
      </c>
      <c r="B6" s="34" t="n">
        <v>0.5</v>
      </c>
      <c r="C6" s="33" t="inlineStr">
        <is>
          <t>What is left of the ticket after the direct cost of delivering the service or making the product. Type it with the sign: 50%</t>
        </is>
      </c>
    </row>
    <row r="7">
      <c r="A7" s="31" t="inlineStr">
        <is>
          <t>Purchases a year</t>
        </is>
      </c>
      <c r="B7" s="35" t="n">
        <v>1.5</v>
      </c>
      <c r="C7" s="33" t="inlineStr">
        <is>
          <t>How many times an average client buys in a year</t>
        </is>
      </c>
    </row>
    <row r="8">
      <c r="A8" s="31" t="inlineStr">
        <is>
          <t>Years a client stays</t>
        </is>
      </c>
      <c r="B8" s="35" t="n">
        <v>2</v>
      </c>
      <c r="C8" s="33" t="inlineStr">
        <is>
          <t>How long the relationship lasts on average</t>
        </is>
      </c>
    </row>
    <row r="9">
      <c r="A9" s="31" t="inlineStr">
        <is>
          <t>Margin of the first purchase (€)</t>
        </is>
      </c>
      <c r="B9" s="32" t="n">
        <v>400</v>
      </c>
      <c r="C9" s="33" t="inlineStr">
        <is>
          <t>What the first purchase leaves. Leave it empty to use the average margin per purchase</t>
        </is>
      </c>
    </row>
    <row r="10">
      <c r="A10" s="31" t="inlineStr">
        <is>
          <t>Purchases over the whole relationship</t>
        </is>
      </c>
      <c r="B10" s="36">
        <f>B7*B8</f>
        <v>3</v>
      </c>
      <c r="C10" s="33" t="inlineStr">
        <is>
          <t>Purchases a year x years. In the example: the first and two more</t>
        </is>
      </c>
    </row>
    <row r="11">
      <c r="A11" s="31" t="inlineStr">
        <is>
          <t>Average margin per purchase (€)</t>
        </is>
      </c>
      <c r="B11" s="37">
        <f>B5*B6</f>
        <v>500</v>
      </c>
      <c r="C11" s="33" t="inlineStr">
        <is>
          <t>Ticket x gross margin</t>
        </is>
      </c>
    </row>
    <row r="12">
      <c r="A12" s="20" t="inlineStr">
        <is>
          <t>LTV: margin over the whole relationship (€)</t>
        </is>
      </c>
      <c r="B12" s="38">
        <f>B5*B6*B7*B8</f>
        <v>1500</v>
      </c>
      <c r="C12" s="33" t="inlineStr">
        <is>
          <t>Ticket x gross margin x purchases a year x years</t>
        </is>
      </c>
    </row>
    <row r="14">
      <c r="A14" s="28" t="inlineStr">
        <is>
          <t>LTV:CAC ratio</t>
        </is>
      </c>
      <c r="B14" s="29" t="n"/>
      <c r="C14" s="30" t="n"/>
    </row>
    <row r="15">
      <c r="A15" s="31" t="inlineStr">
        <is>
          <t>The business's average CAC (€)</t>
        </is>
      </c>
      <c r="B15" s="37">
        <f>'CAC by channel'!M17</f>
        <v>200</v>
      </c>
      <c r="C15" s="33" t="inlineStr">
        <is>
          <t>Comes from the Total row of the CAC by channel sheet</t>
        </is>
      </c>
    </row>
    <row r="16">
      <c r="A16" s="20" t="inlineStr">
        <is>
          <t>LTV:CAC ratio</t>
        </is>
      </c>
      <c r="B16" s="39">
        <f>IF(ISNUMBER(B15),IF(B15&gt;0,B12/B15,"No CAC"),"No CAC")</f>
        <v>7.5</v>
      </c>
      <c r="C16" s="33" t="inlineStr">
        <is>
          <t>LTV / CAC: the margin each euro invested in acquisition returns</t>
        </is>
      </c>
    </row>
    <row r="17" ht="18" customHeight="1">
      <c r="A17" s="31" t="inlineStr">
        <is>
          <t>Reading</t>
        </is>
      </c>
      <c r="B17" s="40" t="str">
        <f>IF(ISNUMBER(B16),IF(B16&lt;1,"Below 1:1: you lose money on every client, even if sales grow",IF(B16&lt;3,"Between 1:1 and 3:1: you survive but don't scale; usually a conversion or retention problem",IF(B16&lt;=5,"At the usual reference (3:1) or above: the system can take more investment","Above 5:1: the system can scale and you are probably underinvesting in acquisition"))),"Fill in spend and clients on the CAC by channel sheet")</f>
        <v>Above 5:1: the system can scale and you are probably underinvesting in acquisition</v>
      </c>
      <c r="C17" s="30" t="n"/>
    </row>
    <row r="19">
      <c r="A19" s="28" t="inlineStr">
        <is>
          <t>Payback</t>
        </is>
      </c>
      <c r="B19" s="29" t="n"/>
      <c r="C19" s="30" t="n"/>
    </row>
    <row r="20">
      <c r="A20" s="31" t="inlineStr">
        <is>
          <t>Margin of the first purchase (€)</t>
        </is>
      </c>
      <c r="B20" s="37">
        <f>IF(ISNUMBER(B9),B9,B11)</f>
        <v>400</v>
      </c>
      <c r="C20" s="33" t="inlineStr">
        <is>
          <t>The one above, or the average margin per purchase if you left it empty</t>
        </is>
      </c>
    </row>
    <row r="21">
      <c r="A21" s="31" t="inlineStr">
        <is>
          <t>Margin of each later purchase (€)</t>
        </is>
      </c>
      <c r="B21" s="37">
        <f>IF(B10&gt;1,(B12-B20)/(B10-1),0)</f>
        <v>550</v>
      </c>
      <c r="C21" s="33" t="inlineStr">
        <is>
          <t>What is left of the LTV, spread over the other purchases</t>
        </is>
      </c>
    </row>
    <row r="22">
      <c r="A22" s="31" t="inlineStr">
        <is>
          <t>Purchases to recover the CAC</t>
        </is>
      </c>
      <c r="B22" s="36">
        <f>IF(NOT(ISNUMBER(B15)),"No CAC",IF(B20&gt;=B15,1,IF(OR(B21&lt;=0,B12&lt;B15),"Not recovered",1+ROUNDUP((B15-B20)/B21,0))))</f>
        <v>1</v>
      </c>
      <c r="C22" s="33" t="inlineStr">
        <is>
          <t>How many purchases it takes for the accumulated margin to cover the CAC</t>
        </is>
      </c>
    </row>
    <row r="23">
      <c r="A23" s="20" t="inlineStr">
        <is>
          <t>Payback: month the CAC is recovered</t>
        </is>
      </c>
      <c r="B23" s="41">
        <f>IF(ISNUMBER(B22),IF(B22=1,1,1+ROUNDUP((B22-1)*12/B7,0)),B22)</f>
        <v>1</v>
      </c>
      <c r="C23" s="33" t="inlineStr">
        <is>
          <t>The first purchase counts as month 1; later ones are spread per purchases a year</t>
        </is>
      </c>
    </row>
    <row r="24">
      <c r="A24" s="31" t="inlineStr">
        <is>
          <t>Reading</t>
        </is>
      </c>
      <c r="B24" s="40" t="str">
        <f>IF(ISNUMBER(B23),IF(B23&lt;=1,"The first purchase pays the CAC: the healthy case in services, clinics and practices",IF(B23&lt;=12,"Under a year: acceptable if the client pays every month, as in SaaS","Over a year: growth is financed with cash or debt")),IF(B23="No CAC","Fill in spend and clients on the CAC by channel sheet","The margin of the whole relationship does not cover the CAC"))</f>
        <v>The first purchase pays the CAC: the healthy case in services, clinics and practices</v>
      </c>
      <c r="C24" s="30" t="n"/>
    </row>
    <row r="26">
      <c r="A26" s="28" t="inlineStr">
        <is>
          <t>What a good LTV:CAC ratio is (the guide's references)</t>
        </is>
      </c>
      <c r="B26" s="29" t="n"/>
      <c r="C26" s="30" t="n"/>
    </row>
    <row r="27">
      <c r="A27" s="20" t="inlineStr">
        <is>
          <t>Below 1:1</t>
        </is>
      </c>
      <c r="B27" s="42" t="inlineStr">
        <is>
          <t>You lose money on every client, even if sales grow.</t>
        </is>
      </c>
    </row>
    <row r="28">
      <c r="A28" s="20" t="inlineStr">
        <is>
          <t>Between 1:1 and 3:1</t>
        </is>
      </c>
      <c r="B28" s="42" t="inlineStr">
        <is>
          <t>You survive but don't scale. It usually means a conversion or retention problem, not a channel problem.</t>
        </is>
      </c>
    </row>
    <row r="29">
      <c r="A29" s="20" t="inlineStr">
        <is>
          <t>3:1</t>
        </is>
      </c>
      <c r="B29" s="42" t="inlineStr">
        <is>
          <t>The usual reference: with three euros of margin for every euro of acquisition, the system can take more investment.</t>
        </is>
      </c>
    </row>
    <row r="30">
      <c r="A30" s="20" t="inlineStr">
        <is>
          <t>Well above 5:1</t>
        </is>
      </c>
      <c r="B30" s="42" t="inlineStr">
        <is>
          <t>You are probably underinvesting: acquisition depends on word of mouth and there is room to build a channel of your own.</t>
        </is>
      </c>
    </row>
    <row r="31">
      <c r="A31" s="12" t="inlineStr">
        <is>
          <t>Rules of thumb, not laws: every business has its own, depending on margin and sales cycle.</t>
        </is>
      </c>
    </row>
  </sheetData>
  <sheetProtection selectLockedCells="0" selectUnlockedCells="0" sheet="1" objects="0" insertRows="1" insertHyperlinks="1" autoFilter="1" scenarios="0" formatColumns="0" deleteColumns="1" insertColumns="1" pivotTables="1" deleteRows="1" formatCells="0" formatRows="0" sort="1"/>
  <mergeCells count="10">
    <mergeCell ref="B24:C24"/>
    <mergeCell ref="A19:C19"/>
    <mergeCell ref="B30:C30"/>
    <mergeCell ref="B29:C29"/>
    <mergeCell ref="A14:C14"/>
    <mergeCell ref="B28:C28"/>
    <mergeCell ref="B17:C17"/>
    <mergeCell ref="B27:C27"/>
    <mergeCell ref="A4:C4"/>
    <mergeCell ref="A26:C26"/>
  </mergeCells>
  <dataValidations count="3">
    <dataValidation sqref="B5 B9" showDropDown="0" showInputMessage="0" showErrorMessage="1" allowBlank="1" errorTitle="Invalid number" error="Type a number equal to or greater than zero." type="decimal" operator="greaterThanOrEqual">
      <formula1>0</formula1>
    </dataValidation>
    <dataValidation sqref="B6" showDropDown="0" showInputMessage="0" showErrorMessage="1" allowBlank="1" errorTitle="Invalid margin" error="Type the margin as a percentage between 0% and 100%, for example 50%." type="decimal" operator="between">
      <formula1>0</formula1>
      <formula2>1</formula2>
    </dataValidation>
    <dataValidation sqref="B7 B8" showDropDown="0" showInputMessage="0" showErrorMessage="1" allowBlank="1" errorTitle="Invalid number" error="Type a number greater than zero." type="decimal" operator="greaterThan">
      <formula1>0</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HAKI</dc:creator>
  <dc:title>CAC calculation template</dc:title>
  <dcterms:created xsi:type="dcterms:W3CDTF">2026-10-02T16:31:35Z</dcterms:created>
  <dcterms:modified xsi:type="dcterms:W3CDTF">2026-10-02T16:31:35Z</dcterms:modified>
</cp:coreProperties>
</file>